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256" windowHeight="12432"/>
  </bookViews>
  <sheets>
    <sheet name="Rekapitulácia stavby" sheetId="1" r:id="rId1"/>
    <sheet name="01 - Stavebná časť" sheetId="2" r:id="rId2"/>
    <sheet name="02 - Fotovoltaické panely" sheetId="3" r:id="rId3"/>
    <sheet name="03 - Elektroinštalácia a ..." sheetId="4" r:id="rId4"/>
  </sheets>
  <definedNames>
    <definedName name="_xlnm._FilterDatabase" localSheetId="1" hidden="1">'01 - Stavebná časť'!$C$123:$K$192</definedName>
    <definedName name="_xlnm._FilterDatabase" localSheetId="2" hidden="1">'02 - Fotovoltaické panely'!$C$117:$K$139</definedName>
    <definedName name="_xlnm._FilterDatabase" localSheetId="3" hidden="1">'03 - Elektroinštalácia a ...'!$C$117:$K$122</definedName>
    <definedName name="_xlnm.Print_Titles" localSheetId="1">'01 - Stavebná časť'!$123:$123</definedName>
    <definedName name="_xlnm.Print_Titles" localSheetId="2">'02 - Fotovoltaické panely'!$117:$117</definedName>
    <definedName name="_xlnm.Print_Titles" localSheetId="3">'03 - Elektroinštalácia a ...'!$117:$117</definedName>
    <definedName name="_xlnm.Print_Titles" localSheetId="0">'Rekapitulácia stavby'!$92:$92</definedName>
    <definedName name="_xlnm.Print_Area" localSheetId="1">'01 - Stavebná časť'!$C$4:$J$76,'01 - Stavebná časť'!$C$82:$J$105,'01 - Stavebná časť'!$C$111:$K$192</definedName>
    <definedName name="_xlnm.Print_Area" localSheetId="2">'02 - Fotovoltaické panely'!$C$4:$J$76,'02 - Fotovoltaické panely'!$C$82:$J$99,'02 - Fotovoltaické panely'!$C$105:$K$139</definedName>
    <definedName name="_xlnm.Print_Area" localSheetId="3">'03 - Elektroinštalácia a ...'!$C$4:$J$76,'03 - Elektroinštalácia a ...'!$C$82:$J$99,'03 - Elektroinštalácia a ...'!$C$105:$K$122</definedName>
    <definedName name="_xlnm.Print_Area" localSheetId="0">'Rekapitulácia stavby'!$D$4:$AO$76,'Rekapitulácia stavby'!$C$82:$AQ$98</definedName>
  </definedNames>
  <calcPr calcId="124519" iterateDelta="1E-4"/>
</workbook>
</file>

<file path=xl/calcChain.xml><?xml version="1.0" encoding="utf-8"?>
<calcChain xmlns="http://schemas.openxmlformats.org/spreadsheetml/2006/main">
  <c r="J37" i="4"/>
  <c r="J36"/>
  <c r="AY97" i="1"/>
  <c r="J35" i="4"/>
  <c r="AX97" i="1" s="1"/>
  <c r="BI122" i="4"/>
  <c r="BH122"/>
  <c r="BG122"/>
  <c r="F35" s="1"/>
  <c r="BB97" i="1" s="1"/>
  <c r="BE122" i="4"/>
  <c r="T122"/>
  <c r="R122"/>
  <c r="P122"/>
  <c r="P120" s="1"/>
  <c r="P119" s="1"/>
  <c r="P118" s="1"/>
  <c r="AU97" i="1" s="1"/>
  <c r="BK122" i="4"/>
  <c r="J122"/>
  <c r="BF122"/>
  <c r="BI121"/>
  <c r="BH121"/>
  <c r="BG121"/>
  <c r="BE121"/>
  <c r="F33" s="1"/>
  <c r="AZ97" i="1" s="1"/>
  <c r="T121" i="4"/>
  <c r="T120" s="1"/>
  <c r="T119" s="1"/>
  <c r="T118" s="1"/>
  <c r="R121"/>
  <c r="R120"/>
  <c r="R119" s="1"/>
  <c r="R118" s="1"/>
  <c r="P121"/>
  <c r="BK121"/>
  <c r="BK120"/>
  <c r="BK119" s="1"/>
  <c r="J121"/>
  <c r="BF121" s="1"/>
  <c r="F112"/>
  <c r="E110"/>
  <c r="F89"/>
  <c r="E87"/>
  <c r="J24"/>
  <c r="E24"/>
  <c r="J92" s="1"/>
  <c r="J23"/>
  <c r="J21"/>
  <c r="E21"/>
  <c r="J91" s="1"/>
  <c r="J114"/>
  <c r="J20"/>
  <c r="J18"/>
  <c r="E18"/>
  <c r="F92" s="1"/>
  <c r="J17"/>
  <c r="J15"/>
  <c r="E15"/>
  <c r="F91" s="1"/>
  <c r="J14"/>
  <c r="J12"/>
  <c r="J112" s="1"/>
  <c r="E7"/>
  <c r="E108" s="1"/>
  <c r="J37" i="3"/>
  <c r="J36"/>
  <c r="AY96" i="1" s="1"/>
  <c r="J35" i="3"/>
  <c r="AX96" i="1"/>
  <c r="BI139" i="3"/>
  <c r="BH139"/>
  <c r="BG139"/>
  <c r="BE139"/>
  <c r="T139"/>
  <c r="R139"/>
  <c r="P139"/>
  <c r="BK139"/>
  <c r="J139"/>
  <c r="BF139" s="1"/>
  <c r="BI138"/>
  <c r="BH138"/>
  <c r="BG138"/>
  <c r="BE138"/>
  <c r="T138"/>
  <c r="R138"/>
  <c r="P138"/>
  <c r="BK138"/>
  <c r="J138"/>
  <c r="BF138" s="1"/>
  <c r="BI137"/>
  <c r="BH137"/>
  <c r="BG137"/>
  <c r="BE137"/>
  <c r="T137"/>
  <c r="R137"/>
  <c r="P137"/>
  <c r="BK137"/>
  <c r="J137"/>
  <c r="BF137"/>
  <c r="BI136"/>
  <c r="BH136"/>
  <c r="BG136"/>
  <c r="BE136"/>
  <c r="T136"/>
  <c r="R136"/>
  <c r="P136"/>
  <c r="BK136"/>
  <c r="J136"/>
  <c r="BF136" s="1"/>
  <c r="BI135"/>
  <c r="BH135"/>
  <c r="BG135"/>
  <c r="BE135"/>
  <c r="T135"/>
  <c r="R135"/>
  <c r="P135"/>
  <c r="BK135"/>
  <c r="J135"/>
  <c r="BF135" s="1"/>
  <c r="BI134"/>
  <c r="BH134"/>
  <c r="BG134"/>
  <c r="BE134"/>
  <c r="T134"/>
  <c r="R134"/>
  <c r="P134"/>
  <c r="BK134"/>
  <c r="J134"/>
  <c r="BF134"/>
  <c r="BI133"/>
  <c r="BH133"/>
  <c r="BG133"/>
  <c r="BE133"/>
  <c r="T133"/>
  <c r="R133"/>
  <c r="P133"/>
  <c r="BK133"/>
  <c r="J133"/>
  <c r="BF133" s="1"/>
  <c r="BI132"/>
  <c r="BH132"/>
  <c r="BG132"/>
  <c r="BE132"/>
  <c r="T132"/>
  <c r="R132"/>
  <c r="P132"/>
  <c r="BK132"/>
  <c r="J132"/>
  <c r="BF132" s="1"/>
  <c r="BI131"/>
  <c r="BH131"/>
  <c r="BG131"/>
  <c r="BE131"/>
  <c r="T131"/>
  <c r="R131"/>
  <c r="P131"/>
  <c r="BK131"/>
  <c r="J131"/>
  <c r="BF131"/>
  <c r="BI130"/>
  <c r="BH130"/>
  <c r="BG130"/>
  <c r="BE130"/>
  <c r="T130"/>
  <c r="R130"/>
  <c r="P130"/>
  <c r="BK130"/>
  <c r="J130"/>
  <c r="BF130" s="1"/>
  <c r="BI129"/>
  <c r="BH129"/>
  <c r="BG129"/>
  <c r="BE129"/>
  <c r="T129"/>
  <c r="R129"/>
  <c r="P129"/>
  <c r="BK129"/>
  <c r="J129"/>
  <c r="BF129" s="1"/>
  <c r="BI128"/>
  <c r="BH128"/>
  <c r="BG128"/>
  <c r="BE128"/>
  <c r="T128"/>
  <c r="R128"/>
  <c r="P128"/>
  <c r="BK128"/>
  <c r="J128"/>
  <c r="BF128"/>
  <c r="BI127"/>
  <c r="BH127"/>
  <c r="BG127"/>
  <c r="BE127"/>
  <c r="T127"/>
  <c r="R127"/>
  <c r="P127"/>
  <c r="BK127"/>
  <c r="J127"/>
  <c r="BF127" s="1"/>
  <c r="BI126"/>
  <c r="BH126"/>
  <c r="BG126"/>
  <c r="BE126"/>
  <c r="T126"/>
  <c r="R126"/>
  <c r="P126"/>
  <c r="BK126"/>
  <c r="J126"/>
  <c r="BF126" s="1"/>
  <c r="BI125"/>
  <c r="BH125"/>
  <c r="BG125"/>
  <c r="BE125"/>
  <c r="T125"/>
  <c r="R125"/>
  <c r="P125"/>
  <c r="BK125"/>
  <c r="J125"/>
  <c r="BF125"/>
  <c r="BI124"/>
  <c r="BH124"/>
  <c r="BG124"/>
  <c r="BE124"/>
  <c r="T124"/>
  <c r="R124"/>
  <c r="P124"/>
  <c r="BK124"/>
  <c r="J124"/>
  <c r="BF124" s="1"/>
  <c r="BI123"/>
  <c r="BH123"/>
  <c r="BG123"/>
  <c r="BE123"/>
  <c r="T123"/>
  <c r="R123"/>
  <c r="P123"/>
  <c r="BK123"/>
  <c r="J123"/>
  <c r="BF123" s="1"/>
  <c r="BI122"/>
  <c r="BH122"/>
  <c r="BG122"/>
  <c r="BE122"/>
  <c r="T122"/>
  <c r="R122"/>
  <c r="P122"/>
  <c r="P120" s="1"/>
  <c r="P119" s="1"/>
  <c r="P118" s="1"/>
  <c r="AU96" i="1" s="1"/>
  <c r="BK122" i="3"/>
  <c r="J122"/>
  <c r="BF122"/>
  <c r="BI121"/>
  <c r="F37" s="1"/>
  <c r="BD96" i="1" s="1"/>
  <c r="BH121" i="3"/>
  <c r="BG121"/>
  <c r="BE121"/>
  <c r="F33"/>
  <c r="AZ96" i="1" s="1"/>
  <c r="T121" i="3"/>
  <c r="R121"/>
  <c r="P121"/>
  <c r="BK121"/>
  <c r="BK120" s="1"/>
  <c r="J121"/>
  <c r="BF121"/>
  <c r="F112"/>
  <c r="E110"/>
  <c r="F89"/>
  <c r="E87"/>
  <c r="J24"/>
  <c r="E24"/>
  <c r="J92" s="1"/>
  <c r="J23"/>
  <c r="J21"/>
  <c r="E21"/>
  <c r="J91" s="1"/>
  <c r="J20"/>
  <c r="J18"/>
  <c r="E18"/>
  <c r="F92" s="1"/>
  <c r="J17"/>
  <c r="J15"/>
  <c r="E15"/>
  <c r="F91" s="1"/>
  <c r="J14"/>
  <c r="J12"/>
  <c r="J112" s="1"/>
  <c r="E7"/>
  <c r="E108" s="1"/>
  <c r="J37" i="2"/>
  <c r="J36"/>
  <c r="AY95" i="1"/>
  <c r="J35" i="2"/>
  <c r="AX95" i="1"/>
  <c r="BI192" i="2"/>
  <c r="BH192"/>
  <c r="BG192"/>
  <c r="BE192"/>
  <c r="T192"/>
  <c r="R192"/>
  <c r="P192"/>
  <c r="BK192"/>
  <c r="J192"/>
  <c r="BF192"/>
  <c r="BI190"/>
  <c r="BH190"/>
  <c r="BG190"/>
  <c r="BE190"/>
  <c r="T190"/>
  <c r="R190"/>
  <c r="P190"/>
  <c r="P188" s="1"/>
  <c r="BK190"/>
  <c r="J190"/>
  <c r="BF190" s="1"/>
  <c r="BI189"/>
  <c r="BH189"/>
  <c r="BG189"/>
  <c r="BE189"/>
  <c r="T189"/>
  <c r="R189"/>
  <c r="R188"/>
  <c r="P189"/>
  <c r="BK189"/>
  <c r="J189"/>
  <c r="BF189" s="1"/>
  <c r="BI187"/>
  <c r="BH187"/>
  <c r="BG187"/>
  <c r="BE187"/>
  <c r="T187"/>
  <c r="R187"/>
  <c r="P187"/>
  <c r="BK187"/>
  <c r="J187"/>
  <c r="BF187"/>
  <c r="BI185"/>
  <c r="BH185"/>
  <c r="BG185"/>
  <c r="BE185"/>
  <c r="T185"/>
  <c r="R185"/>
  <c r="P185"/>
  <c r="BK185"/>
  <c r="J185"/>
  <c r="BF185" s="1"/>
  <c r="BI183"/>
  <c r="BH183"/>
  <c r="BG183"/>
  <c r="BE183"/>
  <c r="T183"/>
  <c r="R183"/>
  <c r="P183"/>
  <c r="BK183"/>
  <c r="J183"/>
  <c r="BF183" s="1"/>
  <c r="BI182"/>
  <c r="BH182"/>
  <c r="BG182"/>
  <c r="BE182"/>
  <c r="T182"/>
  <c r="R182"/>
  <c r="P182"/>
  <c r="BK182"/>
  <c r="J182"/>
  <c r="BF182"/>
  <c r="BI180"/>
  <c r="BH180"/>
  <c r="BG180"/>
  <c r="BE180"/>
  <c r="T180"/>
  <c r="R180"/>
  <c r="P180"/>
  <c r="BK180"/>
  <c r="J180"/>
  <c r="BF180" s="1"/>
  <c r="BI179"/>
  <c r="BH179"/>
  <c r="BG179"/>
  <c r="BE179"/>
  <c r="T179"/>
  <c r="R179"/>
  <c r="P179"/>
  <c r="BK179"/>
  <c r="J179"/>
  <c r="BF179"/>
  <c r="BI177"/>
  <c r="BH177"/>
  <c r="BG177"/>
  <c r="BE177"/>
  <c r="T177"/>
  <c r="R177"/>
  <c r="P177"/>
  <c r="BK177"/>
  <c r="J177"/>
  <c r="BF177"/>
  <c r="BI175"/>
  <c r="BH175"/>
  <c r="BG175"/>
  <c r="BE175"/>
  <c r="T175"/>
  <c r="R175"/>
  <c r="P175"/>
  <c r="BK175"/>
  <c r="BK167" s="1"/>
  <c r="J167" s="1"/>
  <c r="J103" s="1"/>
  <c r="J175"/>
  <c r="BF175" s="1"/>
  <c r="BI171"/>
  <c r="BH171"/>
  <c r="BG171"/>
  <c r="BE171"/>
  <c r="T171"/>
  <c r="R171"/>
  <c r="P171"/>
  <c r="BK171"/>
  <c r="J171"/>
  <c r="BF171"/>
  <c r="BI170"/>
  <c r="BH170"/>
  <c r="BG170"/>
  <c r="BE170"/>
  <c r="T170"/>
  <c r="T167" s="1"/>
  <c r="R170"/>
  <c r="P170"/>
  <c r="BK170"/>
  <c r="J170"/>
  <c r="BF170" s="1"/>
  <c r="BI168"/>
  <c r="BH168"/>
  <c r="BG168"/>
  <c r="BE168"/>
  <c r="T168"/>
  <c r="R168"/>
  <c r="P168"/>
  <c r="BK168"/>
  <c r="J168"/>
  <c r="BF168" s="1"/>
  <c r="BI166"/>
  <c r="BH166"/>
  <c r="BG166"/>
  <c r="BE166"/>
  <c r="T166"/>
  <c r="R166"/>
  <c r="P166"/>
  <c r="BK166"/>
  <c r="J166"/>
  <c r="BF166"/>
  <c r="BI164"/>
  <c r="BH164"/>
  <c r="BG164"/>
  <c r="BE164"/>
  <c r="T164"/>
  <c r="R164"/>
  <c r="P164"/>
  <c r="BK164"/>
  <c r="J164"/>
  <c r="BF164"/>
  <c r="BI162"/>
  <c r="BH162"/>
  <c r="BG162"/>
  <c r="BE162"/>
  <c r="T162"/>
  <c r="R162"/>
  <c r="P162"/>
  <c r="P159" s="1"/>
  <c r="BK162"/>
  <c r="J162"/>
  <c r="BF162" s="1"/>
  <c r="BI160"/>
  <c r="BH160"/>
  <c r="BG160"/>
  <c r="BE160"/>
  <c r="T160"/>
  <c r="R160"/>
  <c r="R159"/>
  <c r="P160"/>
  <c r="BK160"/>
  <c r="J160"/>
  <c r="BF160" s="1"/>
  <c r="BI158"/>
  <c r="BH158"/>
  <c r="BG158"/>
  <c r="BE158"/>
  <c r="T158"/>
  <c r="R158"/>
  <c r="P158"/>
  <c r="BK158"/>
  <c r="J158"/>
  <c r="BF158"/>
  <c r="BI156"/>
  <c r="BH156"/>
  <c r="BG156"/>
  <c r="BE156"/>
  <c r="T156"/>
  <c r="R156"/>
  <c r="P156"/>
  <c r="BK156"/>
  <c r="J156"/>
  <c r="BF156" s="1"/>
  <c r="BI154"/>
  <c r="BH154"/>
  <c r="BG154"/>
  <c r="BE154"/>
  <c r="T154"/>
  <c r="R154"/>
  <c r="P154"/>
  <c r="BK154"/>
  <c r="J154"/>
  <c r="BF154" s="1"/>
  <c r="BI153"/>
  <c r="BH153"/>
  <c r="BG153"/>
  <c r="BE153"/>
  <c r="T153"/>
  <c r="R153"/>
  <c r="P153"/>
  <c r="BK153"/>
  <c r="J153"/>
  <c r="BF153"/>
  <c r="BI151"/>
  <c r="BH151"/>
  <c r="BG151"/>
  <c r="BE151"/>
  <c r="T151"/>
  <c r="R151"/>
  <c r="P151"/>
  <c r="BK151"/>
  <c r="J151"/>
  <c r="BF151" s="1"/>
  <c r="BI149"/>
  <c r="BH149"/>
  <c r="BG149"/>
  <c r="BE149"/>
  <c r="T149"/>
  <c r="R149"/>
  <c r="P149"/>
  <c r="BK149"/>
  <c r="J149"/>
  <c r="BF149"/>
  <c r="BI147"/>
  <c r="BH147"/>
  <c r="BG147"/>
  <c r="BE147"/>
  <c r="T147"/>
  <c r="R147"/>
  <c r="P147"/>
  <c r="BK147"/>
  <c r="J147"/>
  <c r="BF147"/>
  <c r="BI145"/>
  <c r="BH145"/>
  <c r="BG145"/>
  <c r="BE145"/>
  <c r="T145"/>
  <c r="R145"/>
  <c r="P145"/>
  <c r="BK145"/>
  <c r="J145"/>
  <c r="BF145" s="1"/>
  <c r="BI143"/>
  <c r="BH143"/>
  <c r="BG143"/>
  <c r="BE143"/>
  <c r="T143"/>
  <c r="R143"/>
  <c r="P143"/>
  <c r="BK143"/>
  <c r="J143"/>
  <c r="BF143"/>
  <c r="BI141"/>
  <c r="BH141"/>
  <c r="BG141"/>
  <c r="BE141"/>
  <c r="T141"/>
  <c r="R141"/>
  <c r="P141"/>
  <c r="BK141"/>
  <c r="J141"/>
  <c r="BF141" s="1"/>
  <c r="BI139"/>
  <c r="BH139"/>
  <c r="BG139"/>
  <c r="BE139"/>
  <c r="T139"/>
  <c r="R139"/>
  <c r="P139"/>
  <c r="BK139"/>
  <c r="J139"/>
  <c r="BF139" s="1"/>
  <c r="BI137"/>
  <c r="BH137"/>
  <c r="BG137"/>
  <c r="BE137"/>
  <c r="T137"/>
  <c r="T135" s="1"/>
  <c r="R137"/>
  <c r="P137"/>
  <c r="BK137"/>
  <c r="J137"/>
  <c r="BF137"/>
  <c r="BI136"/>
  <c r="BH136"/>
  <c r="BG136"/>
  <c r="BE136"/>
  <c r="T136"/>
  <c r="R136"/>
  <c r="P136"/>
  <c r="P135" s="1"/>
  <c r="BK136"/>
  <c r="J136"/>
  <c r="BF136" s="1"/>
  <c r="BI133"/>
  <c r="BH133"/>
  <c r="BG133"/>
  <c r="BE133"/>
  <c r="T133"/>
  <c r="T132" s="1"/>
  <c r="R133"/>
  <c r="R132"/>
  <c r="P133"/>
  <c r="P132" s="1"/>
  <c r="BK133"/>
  <c r="BK132"/>
  <c r="J132" s="1"/>
  <c r="J99" s="1"/>
  <c r="J133"/>
  <c r="BF133" s="1"/>
  <c r="BI130"/>
  <c r="BH130"/>
  <c r="BG130"/>
  <c r="BE130"/>
  <c r="T130"/>
  <c r="R130"/>
  <c r="P130"/>
  <c r="BK130"/>
  <c r="J130"/>
  <c r="BF130" s="1"/>
  <c r="BI129"/>
  <c r="BH129"/>
  <c r="BG129"/>
  <c r="BE129"/>
  <c r="T129"/>
  <c r="R129"/>
  <c r="R126" s="1"/>
  <c r="R125" s="1"/>
  <c r="P129"/>
  <c r="BK129"/>
  <c r="J129"/>
  <c r="BF129"/>
  <c r="BI128"/>
  <c r="F37" s="1"/>
  <c r="BD95" i="1" s="1"/>
  <c r="BH128" i="2"/>
  <c r="BG128"/>
  <c r="BE128"/>
  <c r="T128"/>
  <c r="R128"/>
  <c r="P128"/>
  <c r="BK128"/>
  <c r="J128"/>
  <c r="BF128" s="1"/>
  <c r="BI127"/>
  <c r="BH127"/>
  <c r="BG127"/>
  <c r="F35" s="1"/>
  <c r="BB95" i="1" s="1"/>
  <c r="BE127" i="2"/>
  <c r="T127"/>
  <c r="T126"/>
  <c r="R127"/>
  <c r="P127"/>
  <c r="BK127"/>
  <c r="BK126" s="1"/>
  <c r="J127"/>
  <c r="BF127" s="1"/>
  <c r="F118"/>
  <c r="E116"/>
  <c r="F89"/>
  <c r="E87"/>
  <c r="J24"/>
  <c r="E24"/>
  <c r="J92" s="1"/>
  <c r="J23"/>
  <c r="J21"/>
  <c r="E21"/>
  <c r="J91" s="1"/>
  <c r="J20"/>
  <c r="J18"/>
  <c r="E18"/>
  <c r="F121" s="1"/>
  <c r="J17"/>
  <c r="J15"/>
  <c r="E15"/>
  <c r="F120" s="1"/>
  <c r="J14"/>
  <c r="J12"/>
  <c r="J118" s="1"/>
  <c r="E7"/>
  <c r="E85" s="1"/>
  <c r="AS94" i="1"/>
  <c r="L90"/>
  <c r="AM90"/>
  <c r="AM89"/>
  <c r="L89"/>
  <c r="AM87"/>
  <c r="L87"/>
  <c r="L85"/>
  <c r="L84"/>
  <c r="J89" i="2" l="1"/>
  <c r="F36"/>
  <c r="BC95" i="1" s="1"/>
  <c r="R135" i="2"/>
  <c r="BK159"/>
  <c r="J159" s="1"/>
  <c r="J102" s="1"/>
  <c r="BK188"/>
  <c r="J188" s="1"/>
  <c r="J104" s="1"/>
  <c r="F33"/>
  <c r="AZ95" i="1" s="1"/>
  <c r="T159" i="2"/>
  <c r="T134" s="1"/>
  <c r="T124" s="1"/>
  <c r="R120" i="3"/>
  <c r="R119" s="1"/>
  <c r="R118" s="1"/>
  <c r="J89" i="4"/>
  <c r="F37"/>
  <c r="BD97" i="1" s="1"/>
  <c r="BD94" s="1"/>
  <c r="W33" s="1"/>
  <c r="T125" i="2"/>
  <c r="P126"/>
  <c r="P125" s="1"/>
  <c r="J33" i="3"/>
  <c r="AV96" i="1" s="1"/>
  <c r="BK135" i="2"/>
  <c r="J135" s="1"/>
  <c r="J101" s="1"/>
  <c r="R167"/>
  <c r="T188"/>
  <c r="F35" i="3"/>
  <c r="BB96" i="1" s="1"/>
  <c r="P167" i="2"/>
  <c r="P134" s="1"/>
  <c r="E85" i="3"/>
  <c r="T120"/>
  <c r="T119" s="1"/>
  <c r="T118" s="1"/>
  <c r="F36"/>
  <c r="BC96" i="1" s="1"/>
  <c r="J120" i="4"/>
  <c r="J98" s="1"/>
  <c r="J33"/>
  <c r="AV97" i="1" s="1"/>
  <c r="F36" i="4"/>
  <c r="BC97" i="1" s="1"/>
  <c r="F91" i="2"/>
  <c r="AZ94" i="1"/>
  <c r="W29" s="1"/>
  <c r="J89" i="3"/>
  <c r="F115" i="4"/>
  <c r="E85"/>
  <c r="F115" i="3"/>
  <c r="BK125" i="2"/>
  <c r="J126"/>
  <c r="J98" s="1"/>
  <c r="BK118" i="4"/>
  <c r="J118" s="1"/>
  <c r="J119"/>
  <c r="J97" s="1"/>
  <c r="BC94" i="1"/>
  <c r="F34" i="3"/>
  <c r="BA96" i="1" s="1"/>
  <c r="BK134" i="2"/>
  <c r="J134" s="1"/>
  <c r="J100" s="1"/>
  <c r="J120" i="3"/>
  <c r="J98" s="1"/>
  <c r="BK119"/>
  <c r="F34" i="2"/>
  <c r="BA95" i="1" s="1"/>
  <c r="J34" i="2"/>
  <c r="AW95" i="1" s="1"/>
  <c r="F34" i="4"/>
  <c r="BA97" i="1" s="1"/>
  <c r="J34" i="4"/>
  <c r="AW97" i="1" s="1"/>
  <c r="BB94"/>
  <c r="F114" i="3"/>
  <c r="J115" i="4"/>
  <c r="E114" i="2"/>
  <c r="F92"/>
  <c r="J120"/>
  <c r="J121"/>
  <c r="J33"/>
  <c r="AV95" i="1" s="1"/>
  <c r="J114" i="3"/>
  <c r="J34"/>
  <c r="AW96" i="1" s="1"/>
  <c r="AT96" s="1"/>
  <c r="J115" i="3"/>
  <c r="F114" i="4"/>
  <c r="AT97" i="1" l="1"/>
  <c r="R134" i="2"/>
  <c r="R124" s="1"/>
  <c r="AT95" i="1"/>
  <c r="AV94"/>
  <c r="AK29" s="1"/>
  <c r="P124" i="2"/>
  <c r="AU95" i="1" s="1"/>
  <c r="AU94" s="1"/>
  <c r="J125" i="2"/>
  <c r="J97" s="1"/>
  <c r="BK124"/>
  <c r="J124" s="1"/>
  <c r="J30" i="4"/>
  <c r="J96"/>
  <c r="AX94" i="1"/>
  <c r="W31"/>
  <c r="BK118" i="3"/>
  <c r="J118" s="1"/>
  <c r="J119"/>
  <c r="J97" s="1"/>
  <c r="BA94" i="1"/>
  <c r="AY94"/>
  <c r="W32"/>
  <c r="J30" i="2" l="1"/>
  <c r="J96"/>
  <c r="J30" i="3"/>
  <c r="J96"/>
  <c r="W30" i="1"/>
  <c r="AW94"/>
  <c r="J39" i="4"/>
  <c r="AG97" i="1"/>
  <c r="AN97" s="1"/>
  <c r="AG95" l="1"/>
  <c r="J39" i="2"/>
  <c r="J39" i="3"/>
  <c r="AG96" i="1"/>
  <c r="AN96" s="1"/>
  <c r="AK30"/>
  <c r="AT94"/>
  <c r="AN95" l="1"/>
  <c r="AG94"/>
  <c r="AK26" l="1"/>
  <c r="AK35" s="1"/>
  <c r="AN94"/>
</calcChain>
</file>

<file path=xl/sharedStrings.xml><?xml version="1.0" encoding="utf-8"?>
<sst xmlns="http://schemas.openxmlformats.org/spreadsheetml/2006/main" count="1550" uniqueCount="367">
  <si>
    <t>Export Komplet</t>
  </si>
  <si>
    <t/>
  </si>
  <si>
    <t>2.0</t>
  </si>
  <si>
    <t>False</t>
  </si>
  <si>
    <t>{00135b32-4377-4b5f-a289-12cb7e757c7e}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</si>
  <si>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</si>
  <si>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</si>
  <si>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</si>
  <si>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</si>
  <si>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</si>
  <si>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</si>
  <si>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</si>
  <si>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2007011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</si>
  <si>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</si>
  <si>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</si>
  <si>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Hala Kraspol Brezová pod Bradlom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</si>
  <si>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</si>
  <si>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</si>
  <si>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</si>
  <si>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</si>
  <si>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</si>
  <si>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</si>
  <si>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</si>
  <si>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</si>
  <si>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</si>
  <si>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</si>
  <si>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</si>
  <si>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</si>
  <si>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</si>
  <si>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</si>
  <si>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</si>
  <si>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</si>
  <si>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</si>
  <si>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</si>
  <si>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</si>
  <si>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</si>
  <si>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</si>
  <si>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</si>
  <si>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</si>
  <si>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</si>
  <si>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</si>
  <si>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</si>
  <si>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</si>
  <si>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</si>
  <si>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</si>
  <si>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</si>
  <si>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</si>
  <si>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</si>
  <si>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</si>
  <si>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</si>
  <si>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</si>
  <si>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</si>
  <si>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</si>
  <si>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</si>
  <si>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</si>
  <si>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</si>
  <si>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</si>
  <si>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</si>
  <si>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</si>
  <si>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</si>
  <si>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</si>
  <si>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</si>
  <si>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</si>
  <si>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</si>
  <si>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</si>
  <si>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</si>
  <si>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</si>
  <si>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</si>
  <si>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</si>
  <si>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</si>
  <si>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</si>
  <si>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</si>
  <si>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</si>
  <si>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</si>
  <si>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</si>
  <si>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</si>
  <si>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</si>
  <si>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Stavebná časť</t>
  </si>
  <si>
    <t>STA</t>
  </si>
  <si>
    <t>1</t>
  </si>
  <si>
    <t>{15c51fe2-7e36-45e3-8c93-45dac4ec5723}</t>
  </si>
  <si>
    <t>02</t>
  </si>
  <si>
    <t>Fotovoltaické panely</t>
  </si>
  <si>
    <t>{359c937e-bc1e-46d2-9958-89cc17307668}</t>
  </si>
  <si>
    <t>03</t>
  </si>
  <si>
    <t>Elektroinštalácia a LED svietidlá</t>
  </si>
  <si>
    <t>{6c906eae-1889-4392-b67b-11855aeef839}</t>
  </si>
  <si>
    <t>KRYCÍ LIST ROZPOČTU</t>
  </si>
  <si>
    <t>Objekt:</t>
  </si>
  <si>
    <t>01 - Stavebná časť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</si>
  <si>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</si>
  <si>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</si>
  <si>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</si>
  <si>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</si>
  <si>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</si>
  <si>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</si>
  <si>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9 - Ostatné konštrukcie a práce-búranie</t>
  </si>
  <si>
    <t xml:space="preserve">    99 - Presun hmôt HSV</t>
  </si>
  <si>
    <t>PSV - Práce a dodávky PSV</t>
  </si>
  <si>
    <t xml:space="preserve">    713 - Izolácie tepelné</t>
  </si>
  <si>
    <t xml:space="preserve">    764 - Konštrukcie klampiarske</t>
  </si>
  <si>
    <t xml:space="preserve">    766 - Konštrukcie stolárske</t>
  </si>
  <si>
    <t xml:space="preserve">    767 - Konštrukcie doplnkové kovové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</si>
  <si>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</si>
  <si>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</si>
  <si>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</si>
  <si>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</si>
  <si>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</si>
  <si>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</si>
  <si>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</si>
  <si>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</si>
  <si>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</si>
  <si>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</si>
  <si>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</si>
  <si>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</si>
  <si>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</si>
  <si>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</si>
  <si>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</si>
  <si>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</si>
  <si>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</si>
  <si>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K</t>
  </si>
  <si>
    <t>941941041</t>
  </si>
  <si>
    <t>Montáž lešenia ľahkého pracovného radového s podlahami šírky nad 1,00 do 1,20 m, výšky do 10 m</t>
  </si>
  <si>
    <t>m2</t>
  </si>
  <si>
    <t>4</t>
  </si>
  <si>
    <t>2</t>
  </si>
  <si>
    <t>-1551705244</t>
  </si>
  <si>
    <t>941941291</t>
  </si>
  <si>
    <t>Príplatok za prvý a každý ďalší i začatý mesiac použitia lešenia ľahkého pracovného radového s podlahami šírky nad 1,00 do 1,20 m, výšky do 10 m</t>
  </si>
  <si>
    <t>1581012414</t>
  </si>
  <si>
    <t>3</t>
  </si>
  <si>
    <t>941941841</t>
  </si>
  <si>
    <t>Demontáž lešenia ľahkého pracovného radového s podlahami šírky nad 1,00 do 1,20 m, výšky do 10 m</t>
  </si>
  <si>
    <t>-892025700</t>
  </si>
  <si>
    <t>941955001</t>
  </si>
  <si>
    <t>Lešenie ľahké pracovné pomocné, s výškou lešeňovej podlahy do 1,20 m</t>
  </si>
  <si>
    <t>-1935646357</t>
  </si>
  <si>
    <t>VV</t>
  </si>
  <si>
    <t>17,1*27,1</t>
  </si>
  <si>
    <t>99</t>
  </si>
  <si>
    <t>Presun hmôt HSV</t>
  </si>
  <si>
    <t>5</t>
  </si>
  <si>
    <t>998009101</t>
  </si>
  <si>
    <t>Presun hmôt samostatne budovaného lešenia bez ohľadu na výšku</t>
  </si>
  <si>
    <t>t</t>
  </si>
  <si>
    <t>611421920</t>
  </si>
  <si>
    <t>PSV</t>
  </si>
  <si>
    <t>Práce a dodávky PSV</t>
  </si>
  <si>
    <t>713</t>
  </si>
  <si>
    <t>Izolácie tepelné</t>
  </si>
  <si>
    <t>6</t>
  </si>
  <si>
    <t>713111121</t>
  </si>
  <si>
    <t>Montáž tepelnej izolácie stropov rovných minerálnou vlnou, spodkom s úpravou viazacím drôtom</t>
  </si>
  <si>
    <t>16</t>
  </si>
  <si>
    <t>1505943951</t>
  </si>
  <si>
    <t>7</t>
  </si>
  <si>
    <t>M</t>
  </si>
  <si>
    <t>631440004600</t>
  </si>
  <si>
    <t>Doska NOBASIL MPS 200x600x1000 mm, čadičová minerálna izolácia pre šikmé strechy, nezaťažené stropy, priečky, prevetrávané fasády, KNAUF</t>
  </si>
  <si>
    <t>32</t>
  </si>
  <si>
    <t>370153016</t>
  </si>
  <si>
    <t>463,41*1,02 'Přepočítané koeficientom množstva</t>
  </si>
  <si>
    <t>8</t>
  </si>
  <si>
    <t>631440004400</t>
  </si>
  <si>
    <t>Doska NOBASIL MPS 160x600x1000 mm, čadičová minerálna izolácia pre šikmé strechy, nezaťažené stropy, priečky, prevetrávané fasády, KNAUF</t>
  </si>
  <si>
    <t>477416284</t>
  </si>
  <si>
    <t>713131121</t>
  </si>
  <si>
    <t>Montáž tepelnej izolácie stien minerálnou vlnou, s úpravou viazacím drôtom</t>
  </si>
  <si>
    <t>1632038989</t>
  </si>
  <si>
    <t>292,299*3</t>
  </si>
  <si>
    <t>10</t>
  </si>
  <si>
    <t>631440006900</t>
  </si>
  <si>
    <t>Doska NOBASIL ADN 160x600x1000 mm čadičová minerálna akustická izolácia pre priečky, šikmé strechy a nezaťažené stropy, KNAUF</t>
  </si>
  <si>
    <t>-1387596447</t>
  </si>
  <si>
    <t>300,892156862745*1,02 'Přepočítané koeficientom množstva</t>
  </si>
  <si>
    <t>11</t>
  </si>
  <si>
    <t>631440006100</t>
  </si>
  <si>
    <t>Doska NOBASIL ADN 40x600x1000 mm čadičová minerálna akustická izolácia pre priečky, šikmé strechy a nezaťažené stropy, KNAUF</t>
  </si>
  <si>
    <t>1101595232</t>
  </si>
  <si>
    <t>601,78431372549*1,02 'Přepočítané koeficientom množstva</t>
  </si>
  <si>
    <t>12</t>
  </si>
  <si>
    <t>713131144</t>
  </si>
  <si>
    <t>Montáž paropriepustnej fólie na steny</t>
  </si>
  <si>
    <t>-2110337743</t>
  </si>
  <si>
    <t>292,299*2</t>
  </si>
  <si>
    <t>13</t>
  </si>
  <si>
    <t>2832300048001</t>
  </si>
  <si>
    <t>Paropriepustná fólia</t>
  </si>
  <si>
    <t>-501912967</t>
  </si>
  <si>
    <t>292,299*1,15 'Přepočítané koeficientom množstva</t>
  </si>
  <si>
    <t>14</t>
  </si>
  <si>
    <t>2832800035001</t>
  </si>
  <si>
    <t>Paronepriepustná fólia hliníková</t>
  </si>
  <si>
    <t>-1034595484</t>
  </si>
  <si>
    <t>15</t>
  </si>
  <si>
    <t>7131311441</t>
  </si>
  <si>
    <t>Montáž paropriepustnej fólie na stropy</t>
  </si>
  <si>
    <t>-368027932</t>
  </si>
  <si>
    <t>-964416529</t>
  </si>
  <si>
    <t>443,260869565217*1,15 'Přepočítané koeficientom množstva</t>
  </si>
  <si>
    <t>17</t>
  </si>
  <si>
    <t>1956586369</t>
  </si>
  <si>
    <t>18</t>
  </si>
  <si>
    <t>998713201</t>
  </si>
  <si>
    <t>Presun hmôt pre izolácie tepelné v objektoch výšky do 6 m</t>
  </si>
  <si>
    <t>%</t>
  </si>
  <si>
    <t>-1935682668</t>
  </si>
  <si>
    <t>764</t>
  </si>
  <si>
    <t>Konštrukcie klampiarske</t>
  </si>
  <si>
    <t>19</t>
  </si>
  <si>
    <t>764331430</t>
  </si>
  <si>
    <t>Lemovanie z pozinkovaného farbeného PZf plechu, múrov na strechách s tvrdou krytinou r.š. 330 mm</t>
  </si>
  <si>
    <t>m</t>
  </si>
  <si>
    <t>780743170</t>
  </si>
  <si>
    <t>(3,5+3,5+3,7)*2</t>
  </si>
  <si>
    <t>764331450</t>
  </si>
  <si>
    <t>Lemovanie z pozinkovaného farbeného PZf plechu, múrov na strechách s tvrdou krytinou r.š. 500 mm</t>
  </si>
  <si>
    <t>-1385442007</t>
  </si>
  <si>
    <t>25,2*2</t>
  </si>
  <si>
    <t>21</t>
  </si>
  <si>
    <t>764331460</t>
  </si>
  <si>
    <t>Lemovanie z pozinkovaného farbeného PZf plechu, múrov na strechách s tvrdou krytinou r.š. 660 mm</t>
  </si>
  <si>
    <t>1598817880</t>
  </si>
  <si>
    <t>33,6*2</t>
  </si>
  <si>
    <t>22</t>
  </si>
  <si>
    <t>998764201</t>
  </si>
  <si>
    <t>Presun hmôt pre konštrukcie klampiarske v objektoch výšky do 6 m</t>
  </si>
  <si>
    <t>180376249</t>
  </si>
  <si>
    <t>766</t>
  </si>
  <si>
    <t>Konštrukcie stolárske</t>
  </si>
  <si>
    <t>23</t>
  </si>
  <si>
    <t>766121220</t>
  </si>
  <si>
    <t>Montáž drevených stien plných, s výplňou palubovkou alebo preglejkou, v. nad 2,76 do 3,50 m</t>
  </si>
  <si>
    <t>1244730847</t>
  </si>
  <si>
    <t>(27,5+27,5+17,1+17,7)*3,255</t>
  </si>
  <si>
    <t>24</t>
  </si>
  <si>
    <t>766125100</t>
  </si>
  <si>
    <t>Montáž drevených podkladových roštov akejkoľvek výšky pod drevené steny</t>
  </si>
  <si>
    <t>-1962038704</t>
  </si>
  <si>
    <t>25</t>
  </si>
  <si>
    <t>605120002900</t>
  </si>
  <si>
    <t>Hranoly zo smreku neopracované hranené akosť I dĺ. 4000-6500 mm x hr. 120 mm, š. 120-180 mm</t>
  </si>
  <si>
    <t>m3</t>
  </si>
  <si>
    <t>39851411</t>
  </si>
  <si>
    <t>(27,5+27,5+27,5+27,5+27,5+27,5+17,1+17,1+17,1+17,1+17,1+17,1)*0,16*0,05*1,2</t>
  </si>
  <si>
    <t>6,45+4,32+3,43</t>
  </si>
  <si>
    <t>14,2*1,1 'Přepočítané koeficientom množstva</t>
  </si>
  <si>
    <t>26</t>
  </si>
  <si>
    <t>605120002800</t>
  </si>
  <si>
    <t>Hranoly z mäkkého reziva neopracované nehranené akosť II, prierez 25-100 cm2</t>
  </si>
  <si>
    <t>1218289818</t>
  </si>
  <si>
    <t>0,609090909090909*1,1 'Přepočítané koeficientom množstva</t>
  </si>
  <si>
    <t>27</t>
  </si>
  <si>
    <t>766414143</t>
  </si>
  <si>
    <t>Montáž oblož. stien, stĺpov a pilierov do 5 m2 panelmi obklad. z aglomerovan. dosiek, veľ. nad 1,5 m2</t>
  </si>
  <si>
    <t>-565817161</t>
  </si>
  <si>
    <t>28</t>
  </si>
  <si>
    <t>591510001100</t>
  </si>
  <si>
    <t>Cementotriesková doska CETRIS BASIC, rozmer 12x3350x1250 mm, s hladkým cementovo šedým povrchom</t>
  </si>
  <si>
    <t>456914166</t>
  </si>
  <si>
    <t>29</t>
  </si>
  <si>
    <t>766422343</t>
  </si>
  <si>
    <t>Montáž obloženia podhľadov rovných panelmi obklad. z aglomerovaných dosiek, veľ. nad 1,5 m2</t>
  </si>
  <si>
    <t>-1708389029</t>
  </si>
  <si>
    <t>30</t>
  </si>
  <si>
    <t>-1611191270</t>
  </si>
  <si>
    <t>31</t>
  </si>
  <si>
    <t>766427112</t>
  </si>
  <si>
    <t>Montáž obloženia podhľadov, podkladový rošt</t>
  </si>
  <si>
    <t>-835003197</t>
  </si>
  <si>
    <t>605110000700</t>
  </si>
  <si>
    <t xml:space="preserve">Dosky a fošne zo smreku neopracované </t>
  </si>
  <si>
    <t>424266025</t>
  </si>
  <si>
    <t>12,8*1,04 'Přepočítané koeficientom množstva</t>
  </si>
  <si>
    <t>33</t>
  </si>
  <si>
    <t>998766201</t>
  </si>
  <si>
    <t>Presun hmot pre konštrukcie stolárske v objektoch výšky do 6 m</t>
  </si>
  <si>
    <t>-98647771</t>
  </si>
  <si>
    <t>767</t>
  </si>
  <si>
    <t>Konštrukcie doplnkové kovové</t>
  </si>
  <si>
    <t>34</t>
  </si>
  <si>
    <t>767411101</t>
  </si>
  <si>
    <t>Montáž opláštenia sendvičovými stenovými panelmi s viditeľným spojom na OK, hrúbky do 100 mm</t>
  </si>
  <si>
    <t>1350289801</t>
  </si>
  <si>
    <t>35</t>
  </si>
  <si>
    <t>553250000200</t>
  </si>
  <si>
    <t>Panel sendvičový s jadrom z minerálnej vlny stenový s viditeľným spojom BTH-MW-W-ST oceľový plášť  hr. jadra 100 mm</t>
  </si>
  <si>
    <t>1985739947</t>
  </si>
  <si>
    <t>430*1,15 'Přepočítané koeficientom množstva</t>
  </si>
  <si>
    <t>36</t>
  </si>
  <si>
    <t>998767101</t>
  </si>
  <si>
    <t>Presun hmôt pre kovové stavebné doplnkové konštrukcie v objektoch výšky do 6 m</t>
  </si>
  <si>
    <t>2105729131</t>
  </si>
  <si>
    <t>02 - Fotovoltaické panely</t>
  </si>
  <si>
    <t>M - Práce a dodávky M</t>
  </si>
  <si>
    <t xml:space="preserve">    21-M - Elektromontáže</t>
  </si>
  <si>
    <t>Práce a dodávky M</t>
  </si>
  <si>
    <t>21-M</t>
  </si>
  <si>
    <t>Elektromontáže</t>
  </si>
  <si>
    <t>Pol1</t>
  </si>
  <si>
    <t>FV panely 325 Wp, technologia Mono PERC, 120 článkové s 12 ročnou zárukou</t>
  </si>
  <si>
    <t>ks</t>
  </si>
  <si>
    <t>764529707</t>
  </si>
  <si>
    <t>Pol2</t>
  </si>
  <si>
    <t>Menič 10 kW hybridný  s UPS režimom a pripojením vysokonapäťových batérií s vlastnou BMS</t>
  </si>
  <si>
    <t>-496953753</t>
  </si>
  <si>
    <t>Pol3</t>
  </si>
  <si>
    <t>Zavetrená konštrukcia na rovnú strechu so sklonom 20°</t>
  </si>
  <si>
    <t>966748604</t>
  </si>
  <si>
    <t>Pol4</t>
  </si>
  <si>
    <t>Rozvádzač plechový</t>
  </si>
  <si>
    <t>1756102533</t>
  </si>
  <si>
    <t>Pol5</t>
  </si>
  <si>
    <t>Elektromer komunikujúci s meničom</t>
  </si>
  <si>
    <t>-1161951337</t>
  </si>
  <si>
    <t>Pol6</t>
  </si>
  <si>
    <t>Externá ochrana siete podľa aktuálnych požiadaviek Západoslovenskej distribučnej</t>
  </si>
  <si>
    <t>-1324850437</t>
  </si>
  <si>
    <t>Pol7</t>
  </si>
  <si>
    <t>Prepäťová ochrana DC, Typ 1+2</t>
  </si>
  <si>
    <t>991600644</t>
  </si>
  <si>
    <t>Pol8</t>
  </si>
  <si>
    <t>Batéria LiFePO4 s vlastnou BMS, kapacita 11 kWh</t>
  </si>
  <si>
    <t>762833297</t>
  </si>
  <si>
    <t>Pol9</t>
  </si>
  <si>
    <t>Kábel CAT5e</t>
  </si>
  <si>
    <t>-126241116</t>
  </si>
  <si>
    <t>Pol10</t>
  </si>
  <si>
    <t>Solárny kábel 6 mm2 s konektormi MC4</t>
  </si>
  <si>
    <t>254502571</t>
  </si>
  <si>
    <t>Pol11</t>
  </si>
  <si>
    <t>Kábel CYSY 5x6</t>
  </si>
  <si>
    <t>826322319</t>
  </si>
  <si>
    <t>Pol12</t>
  </si>
  <si>
    <t>Ostatný elektroinštalačný materiál</t>
  </si>
  <si>
    <t>kpl</t>
  </si>
  <si>
    <t>-1774089566</t>
  </si>
  <si>
    <t>Pol13</t>
  </si>
  <si>
    <t>Ostatný montážny materiál</t>
  </si>
  <si>
    <t>2041482106</t>
  </si>
  <si>
    <t>Pol14</t>
  </si>
  <si>
    <t>Montáž panelov</t>
  </si>
  <si>
    <t>-103166334</t>
  </si>
  <si>
    <t>Pol15</t>
  </si>
  <si>
    <t>Elektroinštalačné práce</t>
  </si>
  <si>
    <t>-583118344</t>
  </si>
  <si>
    <t>Pol16</t>
  </si>
  <si>
    <t>Nastavenie režimu lokálneho zdroja</t>
  </si>
  <si>
    <t>2092891344</t>
  </si>
  <si>
    <t>Pol17</t>
  </si>
  <si>
    <t>Kontrola a meranie panelov a zapojenia termokamerou</t>
  </si>
  <si>
    <t>-233526404</t>
  </si>
  <si>
    <t>Pol18</t>
  </si>
  <si>
    <t>Revízia</t>
  </si>
  <si>
    <t>627787036</t>
  </si>
  <si>
    <t>Pol19</t>
  </si>
  <si>
    <t>Prevoz hmôt</t>
  </si>
  <si>
    <t>-980096290</t>
  </si>
  <si>
    <t>03 - Elektroinštalácia a LED svietidlá</t>
  </si>
  <si>
    <t>210201911</t>
  </si>
  <si>
    <t>Montáž svietidla interiérového na strop</t>
  </si>
  <si>
    <t>64</t>
  </si>
  <si>
    <t>-1188648255</t>
  </si>
  <si>
    <t>3481100001001</t>
  </si>
  <si>
    <t>Svietidlo stropné prisadené WAPRO115LED-M50W6500LM840S</t>
  </si>
  <si>
    <t>128</t>
  </si>
  <si>
    <t>-1964414032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</si>
</sst>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4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8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0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0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 applyProtection="1">
      <alignment horizontal="center" vertical="center" wrapText="1"/>
      <protection locked="0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2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167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167" fontId="20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167" fontId="33" fillId="3" borderId="22" xfId="0" applyNumberFormat="1" applyFont="1" applyFill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0" fontId="33" fillId="3" borderId="19" xfId="0" applyFont="1" applyFill="1" applyBorder="1" applyAlignment="1" applyProtection="1">
      <alignment horizontal="left" vertical="center"/>
      <protection locked="0"/>
    </xf>
    <xf numFmtId="0" fontId="33" fillId="0" borderId="20" xfId="0" applyFont="1" applyBorder="1" applyAlignment="1">
      <alignment horizontal="center" vertical="center"/>
    </xf>
    <xf numFmtId="14" fontId="2" fillId="3" borderId="0" xfId="0" applyNumberFormat="1" applyFont="1" applyFill="1" applyAlignment="1" applyProtection="1">
      <alignment horizontal="left" vertical="center"/>
      <protection locked="0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center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4" fontId="16" fillId="0" borderId="0" xfId="0" applyNumberFormat="1" applyFont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0" fillId="0" borderId="0" xfId="0"/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topLeftCell="A64" workbookViewId="0">
      <selection activeCell="AI17" sqref="AI17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1:74" s="1" customFormat="1" ht="36.9" customHeight="1">
      <c r="AR2" s="218" t="s">
        <v>5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S2" s="15" t="s">
        <v>6</v>
      </c>
      <c r="BT2" s="15" t="s">
        <v>7</v>
      </c>
    </row>
    <row r="3" spans="1:74" s="1" customFormat="1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pans="1:74" s="1" customFormat="1" ht="24.9" customHeight="1">
      <c r="B4" s="18"/>
      <c r="D4" s="19" t="s">
        <v>8</v>
      </c>
      <c r="AR4" s="18"/>
      <c r="AS4" s="20" t="s">
        <v>9</v>
      </c>
      <c r="BE4" s="21" t="s">
        <v>10</v>
      </c>
      <c r="BS4" s="15" t="s">
        <v>6</v>
      </c>
    </row>
    <row r="5" spans="1:74" s="1" customFormat="1" ht="12" customHeight="1">
      <c r="B5" s="18"/>
      <c r="D5" s="22" t="s">
        <v>11</v>
      </c>
      <c r="K5" s="229" t="s">
        <v>12</v>
      </c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R5" s="18"/>
      <c r="BE5" s="235" t="s">
        <v>13</v>
      </c>
      <c r="BS5" s="15" t="s">
        <v>6</v>
      </c>
    </row>
    <row r="6" spans="1:74" s="1" customFormat="1" ht="36.9" customHeight="1">
      <c r="B6" s="18"/>
      <c r="D6" s="24" t="s">
        <v>14</v>
      </c>
      <c r="K6" s="230" t="s">
        <v>15</v>
      </c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R6" s="18"/>
      <c r="BE6" s="236"/>
      <c r="BS6" s="15" t="s">
        <v>6</v>
      </c>
    </row>
    <row r="7" spans="1:74" s="1" customFormat="1" ht="12" customHeight="1">
      <c r="B7" s="18"/>
      <c r="D7" s="25" t="s">
        <v>16</v>
      </c>
      <c r="K7" s="23" t="s">
        <v>1</v>
      </c>
      <c r="AK7" s="25" t="s">
        <v>17</v>
      </c>
      <c r="AN7" s="23" t="s">
        <v>1</v>
      </c>
      <c r="AR7" s="18"/>
      <c r="BE7" s="236"/>
      <c r="BS7" s="15" t="s">
        <v>6</v>
      </c>
    </row>
    <row r="8" spans="1:74" s="1" customFormat="1" ht="12" customHeight="1">
      <c r="B8" s="18"/>
      <c r="D8" s="25" t="s">
        <v>18</v>
      </c>
      <c r="K8" s="23" t="s">
        <v>19</v>
      </c>
      <c r="AK8" s="25" t="s">
        <v>20</v>
      </c>
      <c r="AN8" s="200">
        <v>44396</v>
      </c>
      <c r="AR8" s="18"/>
      <c r="BE8" s="236"/>
      <c r="BS8" s="15" t="s">
        <v>6</v>
      </c>
    </row>
    <row r="9" spans="1:74" s="1" customFormat="1" ht="14.4" customHeight="1">
      <c r="B9" s="18"/>
      <c r="AR9" s="18"/>
      <c r="BE9" s="236"/>
      <c r="BS9" s="15" t="s">
        <v>6</v>
      </c>
    </row>
    <row r="10" spans="1:74" s="1" customFormat="1" ht="12" customHeight="1">
      <c r="B10" s="18"/>
      <c r="D10" s="25" t="s">
        <v>21</v>
      </c>
      <c r="AK10" s="25" t="s">
        <v>22</v>
      </c>
      <c r="AN10" s="23" t="s">
        <v>1</v>
      </c>
      <c r="AR10" s="18"/>
      <c r="BE10" s="236"/>
      <c r="BS10" s="15" t="s">
        <v>6</v>
      </c>
    </row>
    <row r="11" spans="1:74" s="1" customFormat="1" ht="18.600000000000001" customHeight="1">
      <c r="B11" s="18"/>
      <c r="E11" s="23" t="s">
        <v>19</v>
      </c>
      <c r="AK11" s="25" t="s">
        <v>23</v>
      </c>
      <c r="AN11" s="23" t="s">
        <v>1</v>
      </c>
      <c r="AR11" s="18"/>
      <c r="BE11" s="236"/>
      <c r="BS11" s="15" t="s">
        <v>6</v>
      </c>
    </row>
    <row r="12" spans="1:74" s="1" customFormat="1" ht="6.9" customHeight="1">
      <c r="B12" s="18"/>
      <c r="AR12" s="18"/>
      <c r="BE12" s="236"/>
      <c r="BS12" s="15" t="s">
        <v>6</v>
      </c>
    </row>
    <row r="13" spans="1:74" s="1" customFormat="1" ht="12" customHeight="1">
      <c r="B13" s="18"/>
      <c r="D13" s="25" t="s">
        <v>24</v>
      </c>
      <c r="AK13" s="25" t="s">
        <v>22</v>
      </c>
      <c r="AN13" s="27" t="s">
        <v>25</v>
      </c>
      <c r="AR13" s="18"/>
      <c r="BE13" s="236"/>
      <c r="BS13" s="15" t="s">
        <v>6</v>
      </c>
    </row>
    <row r="14" spans="1:74" ht="13.2">
      <c r="B14" s="18"/>
      <c r="E14" s="231" t="s">
        <v>25</v>
      </c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5" t="s">
        <v>23</v>
      </c>
      <c r="AN14" s="27" t="s">
        <v>25</v>
      </c>
      <c r="AR14" s="18"/>
      <c r="BE14" s="236"/>
      <c r="BS14" s="15" t="s">
        <v>6</v>
      </c>
    </row>
    <row r="15" spans="1:74" s="1" customFormat="1" ht="6.9" customHeight="1">
      <c r="B15" s="18"/>
      <c r="AR15" s="18"/>
      <c r="BE15" s="236"/>
      <c r="BS15" s="15" t="s">
        <v>3</v>
      </c>
    </row>
    <row r="16" spans="1:74" s="1" customFormat="1" ht="12" customHeight="1">
      <c r="B16" s="18"/>
      <c r="D16" s="25" t="s">
        <v>26</v>
      </c>
      <c r="AK16" s="25" t="s">
        <v>22</v>
      </c>
      <c r="AN16" s="23" t="s">
        <v>1</v>
      </c>
      <c r="AR16" s="18"/>
      <c r="BE16" s="236"/>
      <c r="BS16" s="15" t="s">
        <v>3</v>
      </c>
    </row>
    <row r="17" spans="1:71" s="1" customFormat="1" ht="18.600000000000001" customHeight="1">
      <c r="B17" s="18"/>
      <c r="E17" s="23" t="s">
        <v>19</v>
      </c>
      <c r="AK17" s="25" t="s">
        <v>23</v>
      </c>
      <c r="AN17" s="23" t="s">
        <v>1</v>
      </c>
      <c r="AR17" s="18"/>
      <c r="BE17" s="236"/>
      <c r="BS17" s="15" t="s">
        <v>27</v>
      </c>
    </row>
    <row r="18" spans="1:71" s="1" customFormat="1" ht="6.9" customHeight="1">
      <c r="B18" s="18"/>
      <c r="AR18" s="18"/>
      <c r="BE18" s="236"/>
      <c r="BS18" s="15" t="s">
        <v>28</v>
      </c>
    </row>
    <row r="19" spans="1:71" s="1" customFormat="1" ht="12" customHeight="1">
      <c r="B19" s="18"/>
      <c r="D19" s="25" t="s">
        <v>29</v>
      </c>
      <c r="AK19" s="25" t="s">
        <v>22</v>
      </c>
      <c r="AN19" s="23" t="s">
        <v>1</v>
      </c>
      <c r="AR19" s="18"/>
      <c r="BE19" s="236"/>
      <c r="BS19" s="15" t="s">
        <v>28</v>
      </c>
    </row>
    <row r="20" spans="1:71" s="1" customFormat="1" ht="18.600000000000001" customHeight="1">
      <c r="B20" s="18"/>
      <c r="E20" s="23" t="s">
        <v>19</v>
      </c>
      <c r="AK20" s="25" t="s">
        <v>23</v>
      </c>
      <c r="AN20" s="23" t="s">
        <v>1</v>
      </c>
      <c r="AR20" s="18"/>
      <c r="BE20" s="236"/>
      <c r="BS20" s="15" t="s">
        <v>27</v>
      </c>
    </row>
    <row r="21" spans="1:71" s="1" customFormat="1" ht="6.9" customHeight="1">
      <c r="B21" s="18"/>
      <c r="AR21" s="18"/>
      <c r="BE21" s="236"/>
    </row>
    <row r="22" spans="1:71" s="1" customFormat="1" ht="12" customHeight="1">
      <c r="B22" s="18"/>
      <c r="D22" s="25" t="s">
        <v>30</v>
      </c>
      <c r="AR22" s="18"/>
      <c r="BE22" s="236"/>
    </row>
    <row r="23" spans="1:71" s="1" customFormat="1" ht="16.5" customHeight="1">
      <c r="B23" s="18"/>
      <c r="E23" s="233" t="s">
        <v>1</v>
      </c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R23" s="18"/>
      <c r="BE23" s="236"/>
    </row>
    <row r="24" spans="1:71" s="1" customFormat="1" ht="6.9" customHeight="1">
      <c r="B24" s="18"/>
      <c r="AR24" s="18"/>
      <c r="BE24" s="236"/>
    </row>
    <row r="25" spans="1:71" s="1" customFormat="1" ht="6.9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236"/>
    </row>
    <row r="26" spans="1:71" s="2" customFormat="1" ht="25.95" customHeight="1">
      <c r="A26" s="30"/>
      <c r="B26" s="31"/>
      <c r="C26" s="30"/>
      <c r="D26" s="32" t="s">
        <v>31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38">
        <f>ROUND(AG94,2)</f>
        <v>0</v>
      </c>
      <c r="AL26" s="239"/>
      <c r="AM26" s="239"/>
      <c r="AN26" s="239"/>
      <c r="AO26" s="239"/>
      <c r="AP26" s="30"/>
      <c r="AQ26" s="30"/>
      <c r="AR26" s="31"/>
      <c r="BE26" s="236"/>
    </row>
    <row r="27" spans="1:71" s="2" customFormat="1" ht="6.9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236"/>
    </row>
    <row r="28" spans="1:71" s="2" customFormat="1" ht="13.2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234" t="s">
        <v>32</v>
      </c>
      <c r="M28" s="234"/>
      <c r="N28" s="234"/>
      <c r="O28" s="234"/>
      <c r="P28" s="234"/>
      <c r="Q28" s="30"/>
      <c r="R28" s="30"/>
      <c r="S28" s="30"/>
      <c r="T28" s="30"/>
      <c r="U28" s="30"/>
      <c r="V28" s="30"/>
      <c r="W28" s="234" t="s">
        <v>33</v>
      </c>
      <c r="X28" s="234"/>
      <c r="Y28" s="234"/>
      <c r="Z28" s="234"/>
      <c r="AA28" s="234"/>
      <c r="AB28" s="234"/>
      <c r="AC28" s="234"/>
      <c r="AD28" s="234"/>
      <c r="AE28" s="234"/>
      <c r="AF28" s="30"/>
      <c r="AG28" s="30"/>
      <c r="AH28" s="30"/>
      <c r="AI28" s="30"/>
      <c r="AJ28" s="30"/>
      <c r="AK28" s="234" t="s">
        <v>34</v>
      </c>
      <c r="AL28" s="234"/>
      <c r="AM28" s="234"/>
      <c r="AN28" s="234"/>
      <c r="AO28" s="234"/>
      <c r="AP28" s="30"/>
      <c r="AQ28" s="30"/>
      <c r="AR28" s="31"/>
      <c r="BE28" s="236"/>
    </row>
    <row r="29" spans="1:71" s="3" customFormat="1" ht="14.4" customHeight="1">
      <c r="B29" s="35"/>
      <c r="D29" s="25" t="s">
        <v>35</v>
      </c>
      <c r="F29" s="25" t="s">
        <v>36</v>
      </c>
      <c r="L29" s="209">
        <v>0.2</v>
      </c>
      <c r="M29" s="210"/>
      <c r="N29" s="210"/>
      <c r="O29" s="210"/>
      <c r="P29" s="210"/>
      <c r="W29" s="217">
        <f>ROUND(AZ94, 2)</f>
        <v>0</v>
      </c>
      <c r="X29" s="210"/>
      <c r="Y29" s="210"/>
      <c r="Z29" s="210"/>
      <c r="AA29" s="210"/>
      <c r="AB29" s="210"/>
      <c r="AC29" s="210"/>
      <c r="AD29" s="210"/>
      <c r="AE29" s="210"/>
      <c r="AK29" s="217">
        <f>ROUND(AV94, 2)</f>
        <v>0</v>
      </c>
      <c r="AL29" s="210"/>
      <c r="AM29" s="210"/>
      <c r="AN29" s="210"/>
      <c r="AO29" s="210"/>
      <c r="AR29" s="35"/>
      <c r="BE29" s="237"/>
    </row>
    <row r="30" spans="1:71" s="3" customFormat="1" ht="14.4" customHeight="1">
      <c r="B30" s="35"/>
      <c r="F30" s="25" t="s">
        <v>37</v>
      </c>
      <c r="L30" s="209">
        <v>0.2</v>
      </c>
      <c r="M30" s="210"/>
      <c r="N30" s="210"/>
      <c r="O30" s="210"/>
      <c r="P30" s="210"/>
      <c r="W30" s="217">
        <f>ROUND(BA94, 2)</f>
        <v>0</v>
      </c>
      <c r="X30" s="210"/>
      <c r="Y30" s="210"/>
      <c r="Z30" s="210"/>
      <c r="AA30" s="210"/>
      <c r="AB30" s="210"/>
      <c r="AC30" s="210"/>
      <c r="AD30" s="210"/>
      <c r="AE30" s="210"/>
      <c r="AK30" s="217">
        <f>ROUND(AW94, 2)</f>
        <v>0</v>
      </c>
      <c r="AL30" s="210"/>
      <c r="AM30" s="210"/>
      <c r="AN30" s="210"/>
      <c r="AO30" s="210"/>
      <c r="AR30" s="35"/>
      <c r="BE30" s="237"/>
    </row>
    <row r="31" spans="1:71" s="3" customFormat="1" ht="14.4" hidden="1" customHeight="1">
      <c r="B31" s="35"/>
      <c r="F31" s="25" t="s">
        <v>38</v>
      </c>
      <c r="L31" s="209">
        <v>0.2</v>
      </c>
      <c r="M31" s="210"/>
      <c r="N31" s="210"/>
      <c r="O31" s="210"/>
      <c r="P31" s="210"/>
      <c r="W31" s="217">
        <f>ROUND(BB94, 2)</f>
        <v>0</v>
      </c>
      <c r="X31" s="210"/>
      <c r="Y31" s="210"/>
      <c r="Z31" s="210"/>
      <c r="AA31" s="210"/>
      <c r="AB31" s="210"/>
      <c r="AC31" s="210"/>
      <c r="AD31" s="210"/>
      <c r="AE31" s="210"/>
      <c r="AK31" s="217">
        <v>0</v>
      </c>
      <c r="AL31" s="210"/>
      <c r="AM31" s="210"/>
      <c r="AN31" s="210"/>
      <c r="AO31" s="210"/>
      <c r="AR31" s="35"/>
      <c r="BE31" s="237"/>
    </row>
    <row r="32" spans="1:71" s="3" customFormat="1" ht="14.4" hidden="1" customHeight="1">
      <c r="B32" s="35"/>
      <c r="F32" s="25" t="s">
        <v>39</v>
      </c>
      <c r="L32" s="209">
        <v>0.2</v>
      </c>
      <c r="M32" s="210"/>
      <c r="N32" s="210"/>
      <c r="O32" s="210"/>
      <c r="P32" s="210"/>
      <c r="W32" s="217">
        <f>ROUND(BC94, 2)</f>
        <v>0</v>
      </c>
      <c r="X32" s="210"/>
      <c r="Y32" s="210"/>
      <c r="Z32" s="210"/>
      <c r="AA32" s="210"/>
      <c r="AB32" s="210"/>
      <c r="AC32" s="210"/>
      <c r="AD32" s="210"/>
      <c r="AE32" s="210"/>
      <c r="AK32" s="217">
        <v>0</v>
      </c>
      <c r="AL32" s="210"/>
      <c r="AM32" s="210"/>
      <c r="AN32" s="210"/>
      <c r="AO32" s="210"/>
      <c r="AR32" s="35"/>
      <c r="BE32" s="237"/>
    </row>
    <row r="33" spans="1:57" s="3" customFormat="1" ht="14.4" hidden="1" customHeight="1">
      <c r="B33" s="35"/>
      <c r="F33" s="25" t="s">
        <v>40</v>
      </c>
      <c r="L33" s="209">
        <v>0</v>
      </c>
      <c r="M33" s="210"/>
      <c r="N33" s="210"/>
      <c r="O33" s="210"/>
      <c r="P33" s="210"/>
      <c r="W33" s="217">
        <f>ROUND(BD94, 2)</f>
        <v>0</v>
      </c>
      <c r="X33" s="210"/>
      <c r="Y33" s="210"/>
      <c r="Z33" s="210"/>
      <c r="AA33" s="210"/>
      <c r="AB33" s="210"/>
      <c r="AC33" s="210"/>
      <c r="AD33" s="210"/>
      <c r="AE33" s="210"/>
      <c r="AK33" s="217">
        <v>0</v>
      </c>
      <c r="AL33" s="210"/>
      <c r="AM33" s="210"/>
      <c r="AN33" s="210"/>
      <c r="AO33" s="210"/>
      <c r="AR33" s="35"/>
      <c r="BE33" s="237"/>
    </row>
    <row r="34" spans="1:57" s="2" customFormat="1" ht="6.9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236"/>
    </row>
    <row r="35" spans="1:57" s="2" customFormat="1" ht="25.95" customHeight="1">
      <c r="A35" s="30"/>
      <c r="B35" s="31"/>
      <c r="C35" s="36"/>
      <c r="D35" s="37" t="s">
        <v>41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42</v>
      </c>
      <c r="U35" s="38"/>
      <c r="V35" s="38"/>
      <c r="W35" s="38"/>
      <c r="X35" s="213" t="s">
        <v>43</v>
      </c>
      <c r="Y35" s="214"/>
      <c r="Z35" s="214"/>
      <c r="AA35" s="214"/>
      <c r="AB35" s="214"/>
      <c r="AC35" s="38"/>
      <c r="AD35" s="38"/>
      <c r="AE35" s="38"/>
      <c r="AF35" s="38"/>
      <c r="AG35" s="38"/>
      <c r="AH35" s="38"/>
      <c r="AI35" s="38"/>
      <c r="AJ35" s="38"/>
      <c r="AK35" s="215">
        <f>SUM(AK26:AK33)</f>
        <v>0</v>
      </c>
      <c r="AL35" s="214"/>
      <c r="AM35" s="214"/>
      <c r="AN35" s="214"/>
      <c r="AO35" s="216"/>
      <c r="AP35" s="36"/>
      <c r="AQ35" s="36"/>
      <c r="AR35" s="31"/>
      <c r="BE35" s="30"/>
    </row>
    <row r="36" spans="1:57" s="2" customFormat="1" ht="6.9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2" customFormat="1" ht="14.4" customHeigh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1:57" s="1" customFormat="1" ht="14.4" customHeight="1">
      <c r="B38" s="18"/>
      <c r="AR38" s="18"/>
    </row>
    <row r="39" spans="1:57" s="1" customFormat="1" ht="14.4" customHeight="1">
      <c r="B39" s="18"/>
      <c r="AR39" s="18"/>
    </row>
    <row r="40" spans="1:57" s="1" customFormat="1" ht="14.4" customHeight="1">
      <c r="B40" s="18"/>
      <c r="AR40" s="18"/>
    </row>
    <row r="41" spans="1:57" s="1" customFormat="1" ht="14.4" customHeight="1">
      <c r="B41" s="18"/>
      <c r="AR41" s="18"/>
    </row>
    <row r="42" spans="1:57" s="1" customFormat="1" ht="14.4" customHeight="1">
      <c r="B42" s="18"/>
      <c r="AR42" s="18"/>
    </row>
    <row r="43" spans="1:57" s="1" customFormat="1" ht="14.4" customHeight="1">
      <c r="B43" s="18"/>
      <c r="AR43" s="18"/>
    </row>
    <row r="44" spans="1:57" s="1" customFormat="1" ht="14.4" customHeight="1">
      <c r="B44" s="18"/>
      <c r="AR44" s="18"/>
    </row>
    <row r="45" spans="1:57" s="1" customFormat="1" ht="14.4" customHeight="1">
      <c r="B45" s="18"/>
      <c r="AR45" s="18"/>
    </row>
    <row r="46" spans="1:57" s="1" customFormat="1" ht="14.4" customHeight="1">
      <c r="B46" s="18"/>
      <c r="AR46" s="18"/>
    </row>
    <row r="47" spans="1:57" s="1" customFormat="1" ht="14.4" customHeight="1">
      <c r="B47" s="18"/>
      <c r="AR47" s="18"/>
    </row>
    <row r="48" spans="1:57" s="1" customFormat="1" ht="14.4" customHeight="1">
      <c r="B48" s="18"/>
      <c r="AR48" s="18"/>
    </row>
    <row r="49" spans="1:57" s="2" customFormat="1" ht="14.4" customHeight="1">
      <c r="B49" s="40"/>
      <c r="D49" s="41" t="s">
        <v>44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45</v>
      </c>
      <c r="AI49" s="42"/>
      <c r="AJ49" s="42"/>
      <c r="AK49" s="42"/>
      <c r="AL49" s="42"/>
      <c r="AM49" s="42"/>
      <c r="AN49" s="42"/>
      <c r="AO49" s="42"/>
      <c r="AR49" s="40"/>
    </row>
    <row r="50" spans="1:57">
      <c r="B50" s="18"/>
      <c r="AR50" s="18"/>
    </row>
    <row r="51" spans="1:57">
      <c r="B51" s="18"/>
      <c r="AR51" s="18"/>
    </row>
    <row r="52" spans="1:57">
      <c r="B52" s="18"/>
      <c r="AR52" s="18"/>
    </row>
    <row r="53" spans="1:57">
      <c r="B53" s="18"/>
      <c r="AR53" s="18"/>
    </row>
    <row r="54" spans="1:57">
      <c r="B54" s="18"/>
      <c r="AR54" s="18"/>
    </row>
    <row r="55" spans="1:57">
      <c r="B55" s="18"/>
      <c r="AR55" s="18"/>
    </row>
    <row r="56" spans="1:57">
      <c r="B56" s="18"/>
      <c r="AR56" s="18"/>
    </row>
    <row r="57" spans="1:57">
      <c r="B57" s="18"/>
      <c r="AR57" s="18"/>
    </row>
    <row r="58" spans="1:57">
      <c r="B58" s="18"/>
      <c r="AR58" s="18"/>
    </row>
    <row r="59" spans="1:57">
      <c r="B59" s="18"/>
      <c r="AR59" s="18"/>
    </row>
    <row r="60" spans="1:57" s="2" customFormat="1" ht="13.2">
      <c r="A60" s="30"/>
      <c r="B60" s="31"/>
      <c r="C60" s="30"/>
      <c r="D60" s="43" t="s">
        <v>46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3" t="s">
        <v>47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3" t="s">
        <v>46</v>
      </c>
      <c r="AI60" s="33"/>
      <c r="AJ60" s="33"/>
      <c r="AK60" s="33"/>
      <c r="AL60" s="33"/>
      <c r="AM60" s="43" t="s">
        <v>47</v>
      </c>
      <c r="AN60" s="33"/>
      <c r="AO60" s="33"/>
      <c r="AP60" s="30"/>
      <c r="AQ60" s="30"/>
      <c r="AR60" s="31"/>
      <c r="BE60" s="30"/>
    </row>
    <row r="61" spans="1:57">
      <c r="B61" s="18"/>
      <c r="AR61" s="18"/>
    </row>
    <row r="62" spans="1:57">
      <c r="B62" s="18"/>
      <c r="AR62" s="18"/>
    </row>
    <row r="63" spans="1:57">
      <c r="B63" s="18"/>
      <c r="AR63" s="18"/>
    </row>
    <row r="64" spans="1:57" s="2" customFormat="1" ht="13.2">
      <c r="A64" s="30"/>
      <c r="B64" s="31"/>
      <c r="C64" s="30"/>
      <c r="D64" s="41" t="s">
        <v>48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49</v>
      </c>
      <c r="AI64" s="44"/>
      <c r="AJ64" s="44"/>
      <c r="AK64" s="44"/>
      <c r="AL64" s="44"/>
      <c r="AM64" s="44"/>
      <c r="AN64" s="44"/>
      <c r="AO64" s="44"/>
      <c r="AP64" s="30"/>
      <c r="AQ64" s="30"/>
      <c r="AR64" s="31"/>
      <c r="BE64" s="30"/>
    </row>
    <row r="65" spans="1:57">
      <c r="B65" s="18"/>
      <c r="AR65" s="18"/>
    </row>
    <row r="66" spans="1:57">
      <c r="B66" s="18"/>
      <c r="AR66" s="18"/>
    </row>
    <row r="67" spans="1:57">
      <c r="B67" s="18"/>
      <c r="AR67" s="18"/>
    </row>
    <row r="68" spans="1:57">
      <c r="B68" s="18"/>
      <c r="AR68" s="18"/>
    </row>
    <row r="69" spans="1:57">
      <c r="B69" s="18"/>
      <c r="AR69" s="18"/>
    </row>
    <row r="70" spans="1:57">
      <c r="B70" s="18"/>
      <c r="AR70" s="18"/>
    </row>
    <row r="71" spans="1:57">
      <c r="B71" s="18"/>
      <c r="AR71" s="18"/>
    </row>
    <row r="72" spans="1:57">
      <c r="B72" s="18"/>
      <c r="AR72" s="18"/>
    </row>
    <row r="73" spans="1:57">
      <c r="B73" s="18"/>
      <c r="AR73" s="18"/>
    </row>
    <row r="74" spans="1:57">
      <c r="B74" s="18"/>
      <c r="AR74" s="18"/>
    </row>
    <row r="75" spans="1:57" s="2" customFormat="1" ht="13.2">
      <c r="A75" s="30"/>
      <c r="B75" s="31"/>
      <c r="C75" s="30"/>
      <c r="D75" s="43" t="s">
        <v>46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3" t="s">
        <v>47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3" t="s">
        <v>46</v>
      </c>
      <c r="AI75" s="33"/>
      <c r="AJ75" s="33"/>
      <c r="AK75" s="33"/>
      <c r="AL75" s="33"/>
      <c r="AM75" s="43" t="s">
        <v>47</v>
      </c>
      <c r="AN75" s="33"/>
      <c r="AO75" s="33"/>
      <c r="AP75" s="30"/>
      <c r="AQ75" s="30"/>
      <c r="AR75" s="31"/>
      <c r="BE75" s="30"/>
    </row>
    <row r="76" spans="1:57" s="2" customFormat="1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2" customFormat="1" ht="6.9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1"/>
      <c r="BE77" s="30"/>
    </row>
    <row r="81" spans="1:91" s="2" customFormat="1" ht="6.9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1"/>
      <c r="BE81" s="30"/>
    </row>
    <row r="82" spans="1:91" s="2" customFormat="1" ht="24.9" customHeight="1">
      <c r="A82" s="30"/>
      <c r="B82" s="31"/>
      <c r="C82" s="19" t="s">
        <v>50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91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1:91" s="4" customFormat="1" ht="12" customHeight="1">
      <c r="B84" s="49"/>
      <c r="C84" s="25" t="s">
        <v>11</v>
      </c>
      <c r="L84" s="4" t="str">
        <f>K5</f>
        <v>2007011</v>
      </c>
      <c r="AR84" s="49"/>
    </row>
    <row r="85" spans="1:91" s="5" customFormat="1" ht="36.9" customHeight="1">
      <c r="B85" s="50"/>
      <c r="C85" s="51" t="s">
        <v>14</v>
      </c>
      <c r="L85" s="226" t="str">
        <f>K6</f>
        <v>Hala Kraspol Brezová pod Bradlom</v>
      </c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R85" s="50"/>
    </row>
    <row r="86" spans="1:91" s="2" customFormat="1" ht="6.9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91" s="2" customFormat="1" ht="12" customHeight="1">
      <c r="A87" s="30"/>
      <c r="B87" s="31"/>
      <c r="C87" s="25" t="s">
        <v>18</v>
      </c>
      <c r="D87" s="30"/>
      <c r="E87" s="30"/>
      <c r="F87" s="30"/>
      <c r="G87" s="30"/>
      <c r="H87" s="30"/>
      <c r="I87" s="30"/>
      <c r="J87" s="30"/>
      <c r="K87" s="30"/>
      <c r="L87" s="52" t="str">
        <f>IF(K8="","",K8)</f>
        <v/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5" t="s">
        <v>20</v>
      </c>
      <c r="AJ87" s="30"/>
      <c r="AK87" s="30"/>
      <c r="AL87" s="30"/>
      <c r="AM87" s="228">
        <f>IF(AN8= "","",AN8)</f>
        <v>44396</v>
      </c>
      <c r="AN87" s="228"/>
      <c r="AO87" s="30"/>
      <c r="AP87" s="30"/>
      <c r="AQ87" s="30"/>
      <c r="AR87" s="31"/>
      <c r="BE87" s="30"/>
    </row>
    <row r="88" spans="1:91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91" s="2" customFormat="1" ht="15.15" customHeight="1">
      <c r="A89" s="30"/>
      <c r="B89" s="31"/>
      <c r="C89" s="25" t="s">
        <v>21</v>
      </c>
      <c r="D89" s="30"/>
      <c r="E89" s="30"/>
      <c r="F89" s="30"/>
      <c r="G89" s="30"/>
      <c r="H89" s="30"/>
      <c r="I89" s="30"/>
      <c r="J89" s="30"/>
      <c r="K89" s="30"/>
      <c r="L89" s="4" t="str">
        <f>IF(E11= "","",E11)</f>
        <v/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5" t="s">
        <v>26</v>
      </c>
      <c r="AJ89" s="30"/>
      <c r="AK89" s="30"/>
      <c r="AL89" s="30"/>
      <c r="AM89" s="224" t="str">
        <f>IF(E17="","",E17)</f>
        <v/>
      </c>
      <c r="AN89" s="225"/>
      <c r="AO89" s="225"/>
      <c r="AP89" s="225"/>
      <c r="AQ89" s="30"/>
      <c r="AR89" s="31"/>
      <c r="AS89" s="220" t="s">
        <v>51</v>
      </c>
      <c r="AT89" s="221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30"/>
    </row>
    <row r="90" spans="1:91" s="2" customFormat="1" ht="15.15" customHeight="1">
      <c r="A90" s="30"/>
      <c r="B90" s="31"/>
      <c r="C90" s="25" t="s">
        <v>24</v>
      </c>
      <c r="D90" s="30"/>
      <c r="E90" s="30"/>
      <c r="F90" s="30"/>
      <c r="G90" s="30"/>
      <c r="H90" s="30"/>
      <c r="I90" s="30"/>
      <c r="J90" s="30"/>
      <c r="K90" s="30"/>
      <c r="L90" s="4" t="str">
        <f>IF(E14= "Vyplň údaj","",E14)</f>
        <v/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5" t="s">
        <v>29</v>
      </c>
      <c r="AJ90" s="30"/>
      <c r="AK90" s="30"/>
      <c r="AL90" s="30"/>
      <c r="AM90" s="224" t="str">
        <f>IF(E20="","",E20)</f>
        <v/>
      </c>
      <c r="AN90" s="225"/>
      <c r="AO90" s="225"/>
      <c r="AP90" s="225"/>
      <c r="AQ90" s="30"/>
      <c r="AR90" s="31"/>
      <c r="AS90" s="222"/>
      <c r="AT90" s="223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30"/>
    </row>
    <row r="91" spans="1:91" s="2" customFormat="1" ht="10.65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222"/>
      <c r="AT91" s="223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30"/>
    </row>
    <row r="92" spans="1:91" s="2" customFormat="1" ht="29.25" customHeight="1">
      <c r="A92" s="30"/>
      <c r="B92" s="31"/>
      <c r="C92" s="204" t="s">
        <v>52</v>
      </c>
      <c r="D92" s="205"/>
      <c r="E92" s="205"/>
      <c r="F92" s="205"/>
      <c r="G92" s="205"/>
      <c r="H92" s="58"/>
      <c r="I92" s="206" t="s">
        <v>53</v>
      </c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12" t="s">
        <v>54</v>
      </c>
      <c r="AH92" s="205"/>
      <c r="AI92" s="205"/>
      <c r="AJ92" s="205"/>
      <c r="AK92" s="205"/>
      <c r="AL92" s="205"/>
      <c r="AM92" s="205"/>
      <c r="AN92" s="206" t="s">
        <v>55</v>
      </c>
      <c r="AO92" s="205"/>
      <c r="AP92" s="211"/>
      <c r="AQ92" s="59" t="s">
        <v>56</v>
      </c>
      <c r="AR92" s="31"/>
      <c r="AS92" s="60" t="s">
        <v>57</v>
      </c>
      <c r="AT92" s="61" t="s">
        <v>58</v>
      </c>
      <c r="AU92" s="61" t="s">
        <v>59</v>
      </c>
      <c r="AV92" s="61" t="s">
        <v>60</v>
      </c>
      <c r="AW92" s="61" t="s">
        <v>61</v>
      </c>
      <c r="AX92" s="61" t="s">
        <v>62</v>
      </c>
      <c r="AY92" s="61" t="s">
        <v>63</v>
      </c>
      <c r="AZ92" s="61" t="s">
        <v>64</v>
      </c>
      <c r="BA92" s="61" t="s">
        <v>65</v>
      </c>
      <c r="BB92" s="61" t="s">
        <v>66</v>
      </c>
      <c r="BC92" s="61" t="s">
        <v>67</v>
      </c>
      <c r="BD92" s="62" t="s">
        <v>68</v>
      </c>
      <c r="BE92" s="30"/>
    </row>
    <row r="93" spans="1:91" s="2" customFormat="1" ht="10.6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30"/>
    </row>
    <row r="94" spans="1:91" s="6" customFormat="1" ht="32.4" customHeight="1">
      <c r="B94" s="66"/>
      <c r="C94" s="67" t="s">
        <v>69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02">
        <f>ROUND(SUM(AG95:AG97),2)</f>
        <v>0</v>
      </c>
      <c r="AH94" s="202"/>
      <c r="AI94" s="202"/>
      <c r="AJ94" s="202"/>
      <c r="AK94" s="202"/>
      <c r="AL94" s="202"/>
      <c r="AM94" s="202"/>
      <c r="AN94" s="203">
        <f>SUM(AG94,AT94)</f>
        <v>0</v>
      </c>
      <c r="AO94" s="203"/>
      <c r="AP94" s="203"/>
      <c r="AQ94" s="70" t="s">
        <v>1</v>
      </c>
      <c r="AR94" s="66"/>
      <c r="AS94" s="71">
        <f>ROUND(SUM(AS95:AS97),2)</f>
        <v>0</v>
      </c>
      <c r="AT94" s="72">
        <f>ROUND(SUM(AV94:AW94),2)</f>
        <v>0</v>
      </c>
      <c r="AU94" s="73">
        <f>ROUND(SUM(AU95:AU97),5)</f>
        <v>0</v>
      </c>
      <c r="AV94" s="72">
        <f>ROUND(AZ94*L29,2)</f>
        <v>0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ROUND(SUM(AZ95:AZ97),2)</f>
        <v>0</v>
      </c>
      <c r="BA94" s="72">
        <f>ROUND(SUM(BA95:BA97),2)</f>
        <v>0</v>
      </c>
      <c r="BB94" s="72">
        <f>ROUND(SUM(BB95:BB97),2)</f>
        <v>0</v>
      </c>
      <c r="BC94" s="72">
        <f>ROUND(SUM(BC95:BC97),2)</f>
        <v>0</v>
      </c>
      <c r="BD94" s="74">
        <f>ROUND(SUM(BD95:BD97),2)</f>
        <v>0</v>
      </c>
      <c r="BS94" s="75" t="s">
        <v>70</v>
      </c>
      <c r="BT94" s="75" t="s">
        <v>71</v>
      </c>
      <c r="BU94" s="76" t="s">
        <v>72</v>
      </c>
      <c r="BV94" s="75" t="s">
        <v>73</v>
      </c>
      <c r="BW94" s="75" t="s">
        <v>4</v>
      </c>
      <c r="BX94" s="75" t="s">
        <v>74</v>
      </c>
      <c r="CL94" s="75" t="s">
        <v>1</v>
      </c>
    </row>
    <row r="95" spans="1:91" s="7" customFormat="1" ht="16.5" customHeight="1">
      <c r="A95" s="77" t="s">
        <v>75</v>
      </c>
      <c r="B95" s="78"/>
      <c r="C95" s="79"/>
      <c r="D95" s="201" t="s">
        <v>76</v>
      </c>
      <c r="E95" s="201"/>
      <c r="F95" s="201"/>
      <c r="G95" s="201"/>
      <c r="H95" s="201"/>
      <c r="I95" s="80"/>
      <c r="J95" s="201" t="s">
        <v>77</v>
      </c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7">
        <f>'01 - Stavebná časť'!J30</f>
        <v>0</v>
      </c>
      <c r="AH95" s="208"/>
      <c r="AI95" s="208"/>
      <c r="AJ95" s="208"/>
      <c r="AK95" s="208"/>
      <c r="AL95" s="208"/>
      <c r="AM95" s="208"/>
      <c r="AN95" s="207">
        <f>SUM(AG95,AT95)</f>
        <v>0</v>
      </c>
      <c r="AO95" s="208"/>
      <c r="AP95" s="208"/>
      <c r="AQ95" s="81" t="s">
        <v>78</v>
      </c>
      <c r="AR95" s="78"/>
      <c r="AS95" s="82">
        <v>0</v>
      </c>
      <c r="AT95" s="83">
        <f>ROUND(SUM(AV95:AW95),2)</f>
        <v>0</v>
      </c>
      <c r="AU95" s="84">
        <f>'01 - Stavebná časť'!P124</f>
        <v>0</v>
      </c>
      <c r="AV95" s="83">
        <f>'01 - Stavebná časť'!J33</f>
        <v>0</v>
      </c>
      <c r="AW95" s="83">
        <f>'01 - Stavebná časť'!J34</f>
        <v>0</v>
      </c>
      <c r="AX95" s="83">
        <f>'01 - Stavebná časť'!J35</f>
        <v>0</v>
      </c>
      <c r="AY95" s="83">
        <f>'01 - Stavebná časť'!J36</f>
        <v>0</v>
      </c>
      <c r="AZ95" s="83">
        <f>'01 - Stavebná časť'!F33</f>
        <v>0</v>
      </c>
      <c r="BA95" s="83">
        <f>'01 - Stavebná časť'!F34</f>
        <v>0</v>
      </c>
      <c r="BB95" s="83">
        <f>'01 - Stavebná časť'!F35</f>
        <v>0</v>
      </c>
      <c r="BC95" s="83">
        <f>'01 - Stavebná časť'!F36</f>
        <v>0</v>
      </c>
      <c r="BD95" s="85">
        <f>'01 - Stavebná časť'!F37</f>
        <v>0</v>
      </c>
      <c r="BT95" s="86" t="s">
        <v>79</v>
      </c>
      <c r="BV95" s="86" t="s">
        <v>73</v>
      </c>
      <c r="BW95" s="86" t="s">
        <v>80</v>
      </c>
      <c r="BX95" s="86" t="s">
        <v>4</v>
      </c>
      <c r="CL95" s="86" t="s">
        <v>1</v>
      </c>
      <c r="CM95" s="86" t="s">
        <v>71</v>
      </c>
    </row>
    <row r="96" spans="1:91" s="7" customFormat="1" ht="16.5" customHeight="1">
      <c r="A96" s="77" t="s">
        <v>75</v>
      </c>
      <c r="B96" s="78"/>
      <c r="C96" s="79"/>
      <c r="D96" s="201" t="s">
        <v>81</v>
      </c>
      <c r="E96" s="201"/>
      <c r="F96" s="201"/>
      <c r="G96" s="201"/>
      <c r="H96" s="201"/>
      <c r="I96" s="80"/>
      <c r="J96" s="201" t="s">
        <v>82</v>
      </c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7">
        <f>'02 - Fotovoltaické panely'!J30</f>
        <v>0</v>
      </c>
      <c r="AH96" s="208"/>
      <c r="AI96" s="208"/>
      <c r="AJ96" s="208"/>
      <c r="AK96" s="208"/>
      <c r="AL96" s="208"/>
      <c r="AM96" s="208"/>
      <c r="AN96" s="207">
        <f>SUM(AG96,AT96)</f>
        <v>0</v>
      </c>
      <c r="AO96" s="208"/>
      <c r="AP96" s="208"/>
      <c r="AQ96" s="81" t="s">
        <v>78</v>
      </c>
      <c r="AR96" s="78"/>
      <c r="AS96" s="82">
        <v>0</v>
      </c>
      <c r="AT96" s="83">
        <f>ROUND(SUM(AV96:AW96),2)</f>
        <v>0</v>
      </c>
      <c r="AU96" s="84">
        <f>'02 - Fotovoltaické panely'!P118</f>
        <v>0</v>
      </c>
      <c r="AV96" s="83">
        <f>'02 - Fotovoltaické panely'!J33</f>
        <v>0</v>
      </c>
      <c r="AW96" s="83">
        <f>'02 - Fotovoltaické panely'!J34</f>
        <v>0</v>
      </c>
      <c r="AX96" s="83">
        <f>'02 - Fotovoltaické panely'!J35</f>
        <v>0</v>
      </c>
      <c r="AY96" s="83">
        <f>'02 - Fotovoltaické panely'!J36</f>
        <v>0</v>
      </c>
      <c r="AZ96" s="83">
        <f>'02 - Fotovoltaické panely'!F33</f>
        <v>0</v>
      </c>
      <c r="BA96" s="83">
        <f>'02 - Fotovoltaické panely'!F34</f>
        <v>0</v>
      </c>
      <c r="BB96" s="83">
        <f>'02 - Fotovoltaické panely'!F35</f>
        <v>0</v>
      </c>
      <c r="BC96" s="83">
        <f>'02 - Fotovoltaické panely'!F36</f>
        <v>0</v>
      </c>
      <c r="BD96" s="85">
        <f>'02 - Fotovoltaické panely'!F37</f>
        <v>0</v>
      </c>
      <c r="BT96" s="86" t="s">
        <v>79</v>
      </c>
      <c r="BV96" s="86" t="s">
        <v>73</v>
      </c>
      <c r="BW96" s="86" t="s">
        <v>83</v>
      </c>
      <c r="BX96" s="86" t="s">
        <v>4</v>
      </c>
      <c r="CL96" s="86" t="s">
        <v>1</v>
      </c>
      <c r="CM96" s="86" t="s">
        <v>71</v>
      </c>
    </row>
    <row r="97" spans="1:91" s="7" customFormat="1" ht="16.5" customHeight="1">
      <c r="A97" s="77" t="s">
        <v>75</v>
      </c>
      <c r="B97" s="78"/>
      <c r="C97" s="79"/>
      <c r="D97" s="201" t="s">
        <v>84</v>
      </c>
      <c r="E97" s="201"/>
      <c r="F97" s="201"/>
      <c r="G97" s="201"/>
      <c r="H97" s="201"/>
      <c r="I97" s="80"/>
      <c r="J97" s="201" t="s">
        <v>85</v>
      </c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  <c r="V97" s="201"/>
      <c r="W97" s="201"/>
      <c r="X97" s="201"/>
      <c r="Y97" s="201"/>
      <c r="Z97" s="201"/>
      <c r="AA97" s="201"/>
      <c r="AB97" s="201"/>
      <c r="AC97" s="201"/>
      <c r="AD97" s="201"/>
      <c r="AE97" s="201"/>
      <c r="AF97" s="201"/>
      <c r="AG97" s="207">
        <f>'03 - Elektroinštalácia a ...'!J30</f>
        <v>0</v>
      </c>
      <c r="AH97" s="208"/>
      <c r="AI97" s="208"/>
      <c r="AJ97" s="208"/>
      <c r="AK97" s="208"/>
      <c r="AL97" s="208"/>
      <c r="AM97" s="208"/>
      <c r="AN97" s="207">
        <f>SUM(AG97,AT97)</f>
        <v>0</v>
      </c>
      <c r="AO97" s="208"/>
      <c r="AP97" s="208"/>
      <c r="AQ97" s="81" t="s">
        <v>78</v>
      </c>
      <c r="AR97" s="78"/>
      <c r="AS97" s="87">
        <v>0</v>
      </c>
      <c r="AT97" s="88">
        <f>ROUND(SUM(AV97:AW97),2)</f>
        <v>0</v>
      </c>
      <c r="AU97" s="89">
        <f>'03 - Elektroinštalácia a ...'!P118</f>
        <v>0</v>
      </c>
      <c r="AV97" s="88">
        <f>'03 - Elektroinštalácia a ...'!J33</f>
        <v>0</v>
      </c>
      <c r="AW97" s="88">
        <f>'03 - Elektroinštalácia a ...'!J34</f>
        <v>0</v>
      </c>
      <c r="AX97" s="88">
        <f>'03 - Elektroinštalácia a ...'!J35</f>
        <v>0</v>
      </c>
      <c r="AY97" s="88">
        <f>'03 - Elektroinštalácia a ...'!J36</f>
        <v>0</v>
      </c>
      <c r="AZ97" s="88">
        <f>'03 - Elektroinštalácia a ...'!F33</f>
        <v>0</v>
      </c>
      <c r="BA97" s="88">
        <f>'03 - Elektroinštalácia a ...'!F34</f>
        <v>0</v>
      </c>
      <c r="BB97" s="88">
        <f>'03 - Elektroinštalácia a ...'!F35</f>
        <v>0</v>
      </c>
      <c r="BC97" s="88">
        <f>'03 - Elektroinštalácia a ...'!F36</f>
        <v>0</v>
      </c>
      <c r="BD97" s="90">
        <f>'03 - Elektroinštalácia a ...'!F37</f>
        <v>0</v>
      </c>
      <c r="BT97" s="86" t="s">
        <v>79</v>
      </c>
      <c r="BV97" s="86" t="s">
        <v>73</v>
      </c>
      <c r="BW97" s="86" t="s">
        <v>86</v>
      </c>
      <c r="BX97" s="86" t="s">
        <v>4</v>
      </c>
      <c r="CL97" s="86" t="s">
        <v>1</v>
      </c>
      <c r="CM97" s="86" t="s">
        <v>71</v>
      </c>
    </row>
    <row r="98" spans="1:91" s="2" customFormat="1" ht="30" customHeight="1">
      <c r="A98" s="30"/>
      <c r="B98" s="31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1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</row>
    <row r="99" spans="1:91" s="2" customFormat="1" ht="6.9" customHeight="1">
      <c r="A99" s="30"/>
      <c r="B99" s="45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31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</row>
  </sheetData>
  <mergeCells count="50">
    <mergeCell ref="AK33:AO33"/>
    <mergeCell ref="AK26:AO26"/>
    <mergeCell ref="W29:AE29"/>
    <mergeCell ref="AK29:AO29"/>
    <mergeCell ref="W30:AE30"/>
    <mergeCell ref="AK30:AO30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N94:AP94"/>
    <mergeCell ref="C92:G92"/>
    <mergeCell ref="I92:AF92"/>
    <mergeCell ref="D95:H95"/>
    <mergeCell ref="J95:AF95"/>
    <mergeCell ref="AN95:AP95"/>
    <mergeCell ref="AG95:AM95"/>
    <mergeCell ref="D96:H96"/>
    <mergeCell ref="J96:AF96"/>
    <mergeCell ref="D97:H97"/>
    <mergeCell ref="J97:AF97"/>
    <mergeCell ref="AG94:AM94"/>
  </mergeCells>
  <hyperlinks>
    <hyperlink ref="A95" location="'01 - Stavebná časť'!C2" display="/"/>
    <hyperlink ref="A96" location="'02 - Fotovoltaické panely'!C2" display="/"/>
    <hyperlink ref="A97" location="'03 - Elektroinštalácia a 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3"/>
  <sheetViews>
    <sheetView showGridLines="0" workbookViewId="0"/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91" customWidth="1"/>
    <col min="10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91"/>
      <c r="L2" s="218" t="s">
        <v>5</v>
      </c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5" t="s">
        <v>80</v>
      </c>
    </row>
    <row r="3" spans="1:46" s="1" customFormat="1" ht="6.9" customHeight="1">
      <c r="B3" s="16"/>
      <c r="C3" s="17"/>
      <c r="D3" s="17"/>
      <c r="E3" s="17"/>
      <c r="F3" s="17"/>
      <c r="G3" s="17"/>
      <c r="H3" s="17"/>
      <c r="I3" s="92"/>
      <c r="J3" s="17"/>
      <c r="K3" s="17"/>
      <c r="L3" s="18"/>
      <c r="AT3" s="15" t="s">
        <v>71</v>
      </c>
    </row>
    <row r="4" spans="1:46" s="1" customFormat="1" ht="24.9" customHeight="1">
      <c r="B4" s="18"/>
      <c r="D4" s="19" t="s">
        <v>87</v>
      </c>
      <c r="I4" s="91"/>
      <c r="L4" s="18"/>
      <c r="M4" s="93" t="s">
        <v>9</v>
      </c>
      <c r="AT4" s="15" t="s">
        <v>3</v>
      </c>
    </row>
    <row r="5" spans="1:46" s="1" customFormat="1" ht="6.9" customHeight="1">
      <c r="B5" s="18"/>
      <c r="I5" s="91"/>
      <c r="L5" s="18"/>
    </row>
    <row r="6" spans="1:46" s="1" customFormat="1" ht="12" customHeight="1">
      <c r="B6" s="18"/>
      <c r="D6" s="25" t="s">
        <v>14</v>
      </c>
      <c r="I6" s="91"/>
      <c r="L6" s="18"/>
    </row>
    <row r="7" spans="1:46" s="1" customFormat="1" ht="16.5" customHeight="1">
      <c r="B7" s="18"/>
      <c r="E7" s="241" t="str">
        <f>'Rekapitulácia stavby'!K6</f>
        <v>Hala Kraspol Brezová pod Bradlom</v>
      </c>
      <c r="F7" s="242"/>
      <c r="G7" s="242"/>
      <c r="H7" s="242"/>
      <c r="I7" s="91"/>
      <c r="L7" s="18"/>
    </row>
    <row r="8" spans="1:46" s="2" customFormat="1" ht="12" customHeight="1">
      <c r="A8" s="30"/>
      <c r="B8" s="31"/>
      <c r="C8" s="30"/>
      <c r="D8" s="25" t="s">
        <v>88</v>
      </c>
      <c r="E8" s="30"/>
      <c r="F8" s="30"/>
      <c r="G8" s="30"/>
      <c r="H8" s="30"/>
      <c r="I8" s="94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1"/>
      <c r="C9" s="30"/>
      <c r="D9" s="30"/>
      <c r="E9" s="226" t="s">
        <v>89</v>
      </c>
      <c r="F9" s="240"/>
      <c r="G9" s="240"/>
      <c r="H9" s="240"/>
      <c r="I9" s="94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>
      <c r="A10" s="30"/>
      <c r="B10" s="31"/>
      <c r="C10" s="30"/>
      <c r="D10" s="30"/>
      <c r="E10" s="30"/>
      <c r="F10" s="30"/>
      <c r="G10" s="30"/>
      <c r="H10" s="30"/>
      <c r="I10" s="94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1"/>
      <c r="C11" s="30"/>
      <c r="D11" s="25" t="s">
        <v>16</v>
      </c>
      <c r="E11" s="30"/>
      <c r="F11" s="23" t="s">
        <v>1</v>
      </c>
      <c r="G11" s="30"/>
      <c r="H11" s="30"/>
      <c r="I11" s="95" t="s">
        <v>17</v>
      </c>
      <c r="J11" s="23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5" t="s">
        <v>18</v>
      </c>
      <c r="E12" s="30"/>
      <c r="F12" s="23" t="s">
        <v>19</v>
      </c>
      <c r="G12" s="30"/>
      <c r="H12" s="30"/>
      <c r="I12" s="95" t="s">
        <v>20</v>
      </c>
      <c r="J12" s="53">
        <f>'Rekapitulácia stavby'!AN8</f>
        <v>44396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65" customHeight="1">
      <c r="A13" s="30"/>
      <c r="B13" s="31"/>
      <c r="C13" s="30"/>
      <c r="D13" s="30"/>
      <c r="E13" s="30"/>
      <c r="F13" s="30"/>
      <c r="G13" s="30"/>
      <c r="H13" s="30"/>
      <c r="I13" s="94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5" t="s">
        <v>21</v>
      </c>
      <c r="E14" s="30"/>
      <c r="F14" s="30"/>
      <c r="G14" s="30"/>
      <c r="H14" s="30"/>
      <c r="I14" s="95" t="s">
        <v>22</v>
      </c>
      <c r="J14" s="23" t="str">
        <f>IF('Rekapitulácia stavby'!AN10="","",'Rekapitulácia stavby'!AN10)</f>
        <v/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1"/>
      <c r="C15" s="30"/>
      <c r="D15" s="30"/>
      <c r="E15" s="23" t="str">
        <f>IF('Rekapitulácia stavby'!E11="","",'Rekapitulácia stavby'!E11)</f>
        <v xml:space="preserve"> </v>
      </c>
      <c r="F15" s="30"/>
      <c r="G15" s="30"/>
      <c r="H15" s="30"/>
      <c r="I15" s="95" t="s">
        <v>23</v>
      </c>
      <c r="J15" s="23" t="str">
        <f>IF('Rekapitulácia stavby'!AN11="","",'Rekapitulácia stavby'!AN11)</f>
        <v/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" customHeight="1">
      <c r="A16" s="30"/>
      <c r="B16" s="31"/>
      <c r="C16" s="30"/>
      <c r="D16" s="30"/>
      <c r="E16" s="30"/>
      <c r="F16" s="30"/>
      <c r="G16" s="30"/>
      <c r="H16" s="30"/>
      <c r="I16" s="94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5" t="s">
        <v>24</v>
      </c>
      <c r="E17" s="30"/>
      <c r="F17" s="30"/>
      <c r="G17" s="30"/>
      <c r="H17" s="30"/>
      <c r="I17" s="95" t="s">
        <v>22</v>
      </c>
      <c r="J17" s="26" t="str">
        <f>'Rekapitulácia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43" t="str">
        <f>'Rekapitulácia stavby'!E14</f>
        <v>Vyplň údaj</v>
      </c>
      <c r="F18" s="229"/>
      <c r="G18" s="229"/>
      <c r="H18" s="229"/>
      <c r="I18" s="95" t="s">
        <v>23</v>
      </c>
      <c r="J18" s="26" t="str">
        <f>'Rekapitulácia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" customHeight="1">
      <c r="A19" s="30"/>
      <c r="B19" s="31"/>
      <c r="C19" s="30"/>
      <c r="D19" s="30"/>
      <c r="E19" s="30"/>
      <c r="F19" s="30"/>
      <c r="G19" s="30"/>
      <c r="H19" s="30"/>
      <c r="I19" s="94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5" t="s">
        <v>26</v>
      </c>
      <c r="E20" s="30"/>
      <c r="F20" s="30"/>
      <c r="G20" s="30"/>
      <c r="H20" s="30"/>
      <c r="I20" s="95" t="s">
        <v>22</v>
      </c>
      <c r="J20" s="23" t="str">
        <f>IF('Rekapitulácia stavby'!AN16="","",'Rekapitulácia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3" t="str">
        <f>IF('Rekapitulácia stavby'!E17="","",'Rekapitulácia stavby'!E17)</f>
        <v xml:space="preserve"> </v>
      </c>
      <c r="F21" s="30"/>
      <c r="G21" s="30"/>
      <c r="H21" s="30"/>
      <c r="I21" s="95" t="s">
        <v>23</v>
      </c>
      <c r="J21" s="23" t="str">
        <f>IF('Rekapitulácia stavby'!AN17="","",'Rekapitulácia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" customHeight="1">
      <c r="A22" s="30"/>
      <c r="B22" s="31"/>
      <c r="C22" s="30"/>
      <c r="D22" s="30"/>
      <c r="E22" s="30"/>
      <c r="F22" s="30"/>
      <c r="G22" s="30"/>
      <c r="H22" s="30"/>
      <c r="I22" s="94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5" t="s">
        <v>29</v>
      </c>
      <c r="E23" s="30"/>
      <c r="F23" s="30"/>
      <c r="G23" s="30"/>
      <c r="H23" s="30"/>
      <c r="I23" s="95" t="s">
        <v>22</v>
      </c>
      <c r="J23" s="23" t="str">
        <f>IF('Rekapitulácia stavby'!AN19="","",'Rekapitulácia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3" t="str">
        <f>IF('Rekapitulácia stavby'!E20="","",'Rekapitulácia stavby'!E20)</f>
        <v xml:space="preserve"> </v>
      </c>
      <c r="F24" s="30"/>
      <c r="G24" s="30"/>
      <c r="H24" s="30"/>
      <c r="I24" s="95" t="s">
        <v>23</v>
      </c>
      <c r="J24" s="23" t="str">
        <f>IF('Rekapitulácia stavby'!AN20="","",'Rekapitulácia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" customHeight="1">
      <c r="A25" s="30"/>
      <c r="B25" s="31"/>
      <c r="C25" s="30"/>
      <c r="D25" s="30"/>
      <c r="E25" s="30"/>
      <c r="F25" s="30"/>
      <c r="G25" s="30"/>
      <c r="H25" s="30"/>
      <c r="I25" s="94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5" t="s">
        <v>30</v>
      </c>
      <c r="E26" s="30"/>
      <c r="F26" s="30"/>
      <c r="G26" s="30"/>
      <c r="H26" s="30"/>
      <c r="I26" s="94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6"/>
      <c r="B27" s="97"/>
      <c r="C27" s="96"/>
      <c r="D27" s="96"/>
      <c r="E27" s="233" t="s">
        <v>1</v>
      </c>
      <c r="F27" s="233"/>
      <c r="G27" s="233"/>
      <c r="H27" s="233"/>
      <c r="I27" s="98"/>
      <c r="J27" s="96"/>
      <c r="K27" s="96"/>
      <c r="L27" s="99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" customHeight="1">
      <c r="A28" s="30"/>
      <c r="B28" s="31"/>
      <c r="C28" s="30"/>
      <c r="D28" s="30"/>
      <c r="E28" s="30"/>
      <c r="F28" s="30"/>
      <c r="G28" s="30"/>
      <c r="H28" s="30"/>
      <c r="I28" s="94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" customHeight="1">
      <c r="A29" s="30"/>
      <c r="B29" s="31"/>
      <c r="C29" s="30"/>
      <c r="D29" s="64"/>
      <c r="E29" s="64"/>
      <c r="F29" s="64"/>
      <c r="G29" s="64"/>
      <c r="H29" s="64"/>
      <c r="I29" s="100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101" t="s">
        <v>31</v>
      </c>
      <c r="E30" s="30"/>
      <c r="F30" s="30"/>
      <c r="G30" s="30"/>
      <c r="H30" s="30"/>
      <c r="I30" s="94"/>
      <c r="J30" s="69">
        <f>ROUND(J124,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" customHeight="1">
      <c r="A31" s="30"/>
      <c r="B31" s="31"/>
      <c r="C31" s="30"/>
      <c r="D31" s="64"/>
      <c r="E31" s="64"/>
      <c r="F31" s="64"/>
      <c r="G31" s="64"/>
      <c r="H31" s="64"/>
      <c r="I31" s="100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" customHeight="1">
      <c r="A32" s="30"/>
      <c r="B32" s="31"/>
      <c r="C32" s="30"/>
      <c r="D32" s="30"/>
      <c r="E32" s="30"/>
      <c r="F32" s="34" t="s">
        <v>33</v>
      </c>
      <c r="G32" s="30"/>
      <c r="H32" s="30"/>
      <c r="I32" s="102" t="s">
        <v>32</v>
      </c>
      <c r="J32" s="34" t="s">
        <v>34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" customHeight="1">
      <c r="A33" s="30"/>
      <c r="B33" s="31"/>
      <c r="C33" s="30"/>
      <c r="D33" s="103" t="s">
        <v>35</v>
      </c>
      <c r="E33" s="25" t="s">
        <v>36</v>
      </c>
      <c r="F33" s="104">
        <f>ROUND((SUM(BE124:BE192)),  2)</f>
        <v>0</v>
      </c>
      <c r="G33" s="30"/>
      <c r="H33" s="30"/>
      <c r="I33" s="105">
        <v>0.2</v>
      </c>
      <c r="J33" s="104">
        <f>ROUND(((SUM(BE124:BE192))*I33),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customHeight="1">
      <c r="A34" s="30"/>
      <c r="B34" s="31"/>
      <c r="C34" s="30"/>
      <c r="D34" s="30"/>
      <c r="E34" s="25" t="s">
        <v>37</v>
      </c>
      <c r="F34" s="104">
        <f>ROUND((SUM(BF124:BF192)),  2)</f>
        <v>0</v>
      </c>
      <c r="G34" s="30"/>
      <c r="H34" s="30"/>
      <c r="I34" s="105">
        <v>0.2</v>
      </c>
      <c r="J34" s="104">
        <f>ROUND(((SUM(BF124:BF192))*I34),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hidden="1" customHeight="1">
      <c r="A35" s="30"/>
      <c r="B35" s="31"/>
      <c r="C35" s="30"/>
      <c r="D35" s="30"/>
      <c r="E35" s="25" t="s">
        <v>38</v>
      </c>
      <c r="F35" s="104">
        <f>ROUND((SUM(BG124:BG192)),  2)</f>
        <v>0</v>
      </c>
      <c r="G35" s="30"/>
      <c r="H35" s="30"/>
      <c r="I35" s="105">
        <v>0.2</v>
      </c>
      <c r="J35" s="104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hidden="1" customHeight="1">
      <c r="A36" s="30"/>
      <c r="B36" s="31"/>
      <c r="C36" s="30"/>
      <c r="D36" s="30"/>
      <c r="E36" s="25" t="s">
        <v>39</v>
      </c>
      <c r="F36" s="104">
        <f>ROUND((SUM(BH124:BH192)),  2)</f>
        <v>0</v>
      </c>
      <c r="G36" s="30"/>
      <c r="H36" s="30"/>
      <c r="I36" s="105">
        <v>0.2</v>
      </c>
      <c r="J36" s="104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hidden="1" customHeight="1">
      <c r="A37" s="30"/>
      <c r="B37" s="31"/>
      <c r="C37" s="30"/>
      <c r="D37" s="30"/>
      <c r="E37" s="25" t="s">
        <v>40</v>
      </c>
      <c r="F37" s="104">
        <f>ROUND((SUM(BI124:BI192)),  2)</f>
        <v>0</v>
      </c>
      <c r="G37" s="30"/>
      <c r="H37" s="30"/>
      <c r="I37" s="105">
        <v>0</v>
      </c>
      <c r="J37" s="104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" customHeight="1">
      <c r="A38" s="30"/>
      <c r="B38" s="31"/>
      <c r="C38" s="30"/>
      <c r="D38" s="30"/>
      <c r="E38" s="30"/>
      <c r="F38" s="30"/>
      <c r="G38" s="30"/>
      <c r="H38" s="30"/>
      <c r="I38" s="94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6"/>
      <c r="D39" s="107" t="s">
        <v>41</v>
      </c>
      <c r="E39" s="58"/>
      <c r="F39" s="58"/>
      <c r="G39" s="108" t="s">
        <v>42</v>
      </c>
      <c r="H39" s="109" t="s">
        <v>43</v>
      </c>
      <c r="I39" s="110"/>
      <c r="J39" s="111">
        <f>SUM(J30:J37)</f>
        <v>0</v>
      </c>
      <c r="K39" s="112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" customHeight="1">
      <c r="A40" s="30"/>
      <c r="B40" s="31"/>
      <c r="C40" s="30"/>
      <c r="D40" s="30"/>
      <c r="E40" s="30"/>
      <c r="F40" s="30"/>
      <c r="G40" s="30"/>
      <c r="H40" s="30"/>
      <c r="I40" s="94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" customHeight="1">
      <c r="B41" s="18"/>
      <c r="I41" s="91"/>
      <c r="L41" s="18"/>
    </row>
    <row r="42" spans="1:31" s="1" customFormat="1" ht="14.4" customHeight="1">
      <c r="B42" s="18"/>
      <c r="I42" s="91"/>
      <c r="L42" s="18"/>
    </row>
    <row r="43" spans="1:31" s="1" customFormat="1" ht="14.4" customHeight="1">
      <c r="B43" s="18"/>
      <c r="I43" s="91"/>
      <c r="L43" s="18"/>
    </row>
    <row r="44" spans="1:31" s="1" customFormat="1" ht="14.4" customHeight="1">
      <c r="B44" s="18"/>
      <c r="I44" s="91"/>
      <c r="L44" s="18"/>
    </row>
    <row r="45" spans="1:31" s="1" customFormat="1" ht="14.4" customHeight="1">
      <c r="B45" s="18"/>
      <c r="I45" s="91"/>
      <c r="L45" s="18"/>
    </row>
    <row r="46" spans="1:31" s="1" customFormat="1" ht="14.4" customHeight="1">
      <c r="B46" s="18"/>
      <c r="I46" s="91"/>
      <c r="L46" s="18"/>
    </row>
    <row r="47" spans="1:31" s="1" customFormat="1" ht="14.4" customHeight="1">
      <c r="B47" s="18"/>
      <c r="I47" s="91"/>
      <c r="L47" s="18"/>
    </row>
    <row r="48" spans="1:31" s="1" customFormat="1" ht="14.4" customHeight="1">
      <c r="B48" s="18"/>
      <c r="I48" s="91"/>
      <c r="L48" s="18"/>
    </row>
    <row r="49" spans="1:31" s="1" customFormat="1" ht="14.4" customHeight="1">
      <c r="B49" s="18"/>
      <c r="I49" s="91"/>
      <c r="L49" s="18"/>
    </row>
    <row r="50" spans="1:31" s="2" customFormat="1" ht="14.4" customHeight="1">
      <c r="B50" s="40"/>
      <c r="D50" s="41" t="s">
        <v>44</v>
      </c>
      <c r="E50" s="42"/>
      <c r="F50" s="42"/>
      <c r="G50" s="41" t="s">
        <v>45</v>
      </c>
      <c r="H50" s="42"/>
      <c r="I50" s="113"/>
      <c r="J50" s="42"/>
      <c r="K50" s="42"/>
      <c r="L50" s="40"/>
    </row>
    <row r="51" spans="1:31">
      <c r="B51" s="18"/>
      <c r="L51" s="18"/>
    </row>
    <row r="52" spans="1:31">
      <c r="B52" s="18"/>
      <c r="L52" s="18"/>
    </row>
    <row r="53" spans="1:31">
      <c r="B53" s="18"/>
      <c r="L53" s="18"/>
    </row>
    <row r="54" spans="1:31">
      <c r="B54" s="18"/>
      <c r="L54" s="18"/>
    </row>
    <row r="55" spans="1:31">
      <c r="B55" s="18"/>
      <c r="L55" s="18"/>
    </row>
    <row r="56" spans="1:31">
      <c r="B56" s="18"/>
      <c r="L56" s="18"/>
    </row>
    <row r="57" spans="1:31">
      <c r="B57" s="18"/>
      <c r="L57" s="18"/>
    </row>
    <row r="58" spans="1:31">
      <c r="B58" s="18"/>
      <c r="L58" s="18"/>
    </row>
    <row r="59" spans="1:31">
      <c r="B59" s="18"/>
      <c r="L59" s="18"/>
    </row>
    <row r="60" spans="1:31">
      <c r="B60" s="18"/>
      <c r="L60" s="18"/>
    </row>
    <row r="61" spans="1:31" s="2" customFormat="1" ht="13.2">
      <c r="A61" s="30"/>
      <c r="B61" s="31"/>
      <c r="C61" s="30"/>
      <c r="D61" s="43" t="s">
        <v>46</v>
      </c>
      <c r="E61" s="33"/>
      <c r="F61" s="114" t="s">
        <v>47</v>
      </c>
      <c r="G61" s="43" t="s">
        <v>46</v>
      </c>
      <c r="H61" s="33"/>
      <c r="I61" s="115"/>
      <c r="J61" s="116" t="s">
        <v>47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18"/>
      <c r="L62" s="18"/>
    </row>
    <row r="63" spans="1:31">
      <c r="B63" s="18"/>
      <c r="L63" s="18"/>
    </row>
    <row r="64" spans="1:31">
      <c r="B64" s="18"/>
      <c r="L64" s="18"/>
    </row>
    <row r="65" spans="1:31" s="2" customFormat="1" ht="13.2">
      <c r="A65" s="30"/>
      <c r="B65" s="31"/>
      <c r="C65" s="30"/>
      <c r="D65" s="41" t="s">
        <v>48</v>
      </c>
      <c r="E65" s="44"/>
      <c r="F65" s="44"/>
      <c r="G65" s="41" t="s">
        <v>49</v>
      </c>
      <c r="H65" s="44"/>
      <c r="I65" s="117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18"/>
      <c r="L66" s="18"/>
    </row>
    <row r="67" spans="1:31">
      <c r="B67" s="18"/>
      <c r="L67" s="18"/>
    </row>
    <row r="68" spans="1:31">
      <c r="B68" s="18"/>
      <c r="L68" s="18"/>
    </row>
    <row r="69" spans="1:31">
      <c r="B69" s="18"/>
      <c r="L69" s="18"/>
    </row>
    <row r="70" spans="1:31">
      <c r="B70" s="18"/>
      <c r="L70" s="18"/>
    </row>
    <row r="71" spans="1:31">
      <c r="B71" s="18"/>
      <c r="L71" s="18"/>
    </row>
    <row r="72" spans="1:31">
      <c r="B72" s="18"/>
      <c r="L72" s="18"/>
    </row>
    <row r="73" spans="1:31">
      <c r="B73" s="18"/>
      <c r="L73" s="18"/>
    </row>
    <row r="74" spans="1:31">
      <c r="B74" s="18"/>
      <c r="L74" s="18"/>
    </row>
    <row r="75" spans="1:31">
      <c r="B75" s="18"/>
      <c r="L75" s="18"/>
    </row>
    <row r="76" spans="1:31" s="2" customFormat="1" ht="13.2">
      <c r="A76" s="30"/>
      <c r="B76" s="31"/>
      <c r="C76" s="30"/>
      <c r="D76" s="43" t="s">
        <v>46</v>
      </c>
      <c r="E76" s="33"/>
      <c r="F76" s="114" t="s">
        <v>47</v>
      </c>
      <c r="G76" s="43" t="s">
        <v>46</v>
      </c>
      <c r="H76" s="33"/>
      <c r="I76" s="115"/>
      <c r="J76" s="116" t="s">
        <v>47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customHeight="1">
      <c r="A77" s="30"/>
      <c r="B77" s="45"/>
      <c r="C77" s="46"/>
      <c r="D77" s="46"/>
      <c r="E77" s="46"/>
      <c r="F77" s="46"/>
      <c r="G77" s="46"/>
      <c r="H77" s="46"/>
      <c r="I77" s="118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" customHeight="1">
      <c r="A81" s="30"/>
      <c r="B81" s="47"/>
      <c r="C81" s="48"/>
      <c r="D81" s="48"/>
      <c r="E81" s="48"/>
      <c r="F81" s="48"/>
      <c r="G81" s="48"/>
      <c r="H81" s="48"/>
      <c r="I81" s="119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" customHeight="1">
      <c r="A82" s="30"/>
      <c r="B82" s="31"/>
      <c r="C82" s="19" t="s">
        <v>90</v>
      </c>
      <c r="D82" s="30"/>
      <c r="E82" s="30"/>
      <c r="F82" s="30"/>
      <c r="G82" s="30"/>
      <c r="H82" s="30"/>
      <c r="I82" s="94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94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5" t="s">
        <v>14</v>
      </c>
      <c r="D84" s="30"/>
      <c r="E84" s="30"/>
      <c r="F84" s="30"/>
      <c r="G84" s="30"/>
      <c r="H84" s="30"/>
      <c r="I84" s="94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customHeight="1">
      <c r="A85" s="30"/>
      <c r="B85" s="31"/>
      <c r="C85" s="30"/>
      <c r="D85" s="30"/>
      <c r="E85" s="241" t="str">
        <f>E7</f>
        <v>Hala Kraspol Brezová pod Bradlom</v>
      </c>
      <c r="F85" s="242"/>
      <c r="G85" s="242"/>
      <c r="H85" s="242"/>
      <c r="I85" s="94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5" t="s">
        <v>88</v>
      </c>
      <c r="D86" s="30"/>
      <c r="E86" s="30"/>
      <c r="F86" s="30"/>
      <c r="G86" s="30"/>
      <c r="H86" s="30"/>
      <c r="I86" s="94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0"/>
      <c r="D87" s="30"/>
      <c r="E87" s="226" t="str">
        <f>E9</f>
        <v>01 - Stavebná časť</v>
      </c>
      <c r="F87" s="240"/>
      <c r="G87" s="240"/>
      <c r="H87" s="240"/>
      <c r="I87" s="94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94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5" t="s">
        <v>18</v>
      </c>
      <c r="D89" s="30"/>
      <c r="E89" s="30"/>
      <c r="F89" s="23" t="str">
        <f>F12</f>
        <v/>
      </c>
      <c r="G89" s="30"/>
      <c r="H89" s="30"/>
      <c r="I89" s="95" t="s">
        <v>20</v>
      </c>
      <c r="J89" s="53">
        <f>IF(J12="","",J12)</f>
        <v>44396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" customHeight="1">
      <c r="A90" s="30"/>
      <c r="B90" s="31"/>
      <c r="C90" s="30"/>
      <c r="D90" s="30"/>
      <c r="E90" s="30"/>
      <c r="F90" s="30"/>
      <c r="G90" s="30"/>
      <c r="H90" s="30"/>
      <c r="I90" s="94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15" customHeight="1">
      <c r="A91" s="30"/>
      <c r="B91" s="31"/>
      <c r="C91" s="25" t="s">
        <v>21</v>
      </c>
      <c r="D91" s="30"/>
      <c r="E91" s="30"/>
      <c r="F91" s="23" t="str">
        <f>E15</f>
        <v xml:space="preserve"> </v>
      </c>
      <c r="G91" s="30"/>
      <c r="H91" s="30"/>
      <c r="I91" s="95" t="s">
        <v>26</v>
      </c>
      <c r="J91" s="28" t="str">
        <f>E21</f>
        <v xml:space="preserve"> 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15" customHeight="1">
      <c r="A92" s="30"/>
      <c r="B92" s="31"/>
      <c r="C92" s="25" t="s">
        <v>24</v>
      </c>
      <c r="D92" s="30"/>
      <c r="E92" s="30"/>
      <c r="F92" s="23" t="str">
        <f>IF(E18="","",E18)</f>
        <v>Vyplň údaj</v>
      </c>
      <c r="G92" s="30"/>
      <c r="H92" s="30"/>
      <c r="I92" s="95" t="s">
        <v>29</v>
      </c>
      <c r="J92" s="28" t="str">
        <f>E24</f>
        <v xml:space="preserve"> 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94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20" t="s">
        <v>91</v>
      </c>
      <c r="D94" s="106"/>
      <c r="E94" s="106"/>
      <c r="F94" s="106"/>
      <c r="G94" s="106"/>
      <c r="H94" s="106"/>
      <c r="I94" s="121"/>
      <c r="J94" s="122" t="s">
        <v>92</v>
      </c>
      <c r="K94" s="106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94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65" customHeight="1">
      <c r="A96" s="30"/>
      <c r="B96" s="31"/>
      <c r="C96" s="123" t="s">
        <v>93</v>
      </c>
      <c r="D96" s="30"/>
      <c r="E96" s="30"/>
      <c r="F96" s="30"/>
      <c r="G96" s="30"/>
      <c r="H96" s="30"/>
      <c r="I96" s="94"/>
      <c r="J96" s="69">
        <f>J124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94</v>
      </c>
    </row>
    <row r="97" spans="1:31" s="9" customFormat="1" ht="24.9" customHeight="1">
      <c r="B97" s="124"/>
      <c r="D97" s="125" t="s">
        <v>95</v>
      </c>
      <c r="E97" s="126"/>
      <c r="F97" s="126"/>
      <c r="G97" s="126"/>
      <c r="H97" s="126"/>
      <c r="I97" s="127"/>
      <c r="J97" s="128">
        <f>J125</f>
        <v>0</v>
      </c>
      <c r="L97" s="124"/>
    </row>
    <row r="98" spans="1:31" s="10" customFormat="1" ht="19.95" customHeight="1">
      <c r="B98" s="129"/>
      <c r="D98" s="130" t="s">
        <v>96</v>
      </c>
      <c r="E98" s="131"/>
      <c r="F98" s="131"/>
      <c r="G98" s="131"/>
      <c r="H98" s="131"/>
      <c r="I98" s="132"/>
      <c r="J98" s="133">
        <f>J126</f>
        <v>0</v>
      </c>
      <c r="L98" s="129"/>
    </row>
    <row r="99" spans="1:31" s="10" customFormat="1" ht="19.95" customHeight="1">
      <c r="B99" s="129"/>
      <c r="D99" s="130" t="s">
        <v>97</v>
      </c>
      <c r="E99" s="131"/>
      <c r="F99" s="131"/>
      <c r="G99" s="131"/>
      <c r="H99" s="131"/>
      <c r="I99" s="132"/>
      <c r="J99" s="133">
        <f>J132</f>
        <v>0</v>
      </c>
      <c r="L99" s="129"/>
    </row>
    <row r="100" spans="1:31" s="9" customFormat="1" ht="24.9" customHeight="1">
      <c r="B100" s="124"/>
      <c r="D100" s="125" t="s">
        <v>98</v>
      </c>
      <c r="E100" s="126"/>
      <c r="F100" s="126"/>
      <c r="G100" s="126"/>
      <c r="H100" s="126"/>
      <c r="I100" s="127"/>
      <c r="J100" s="128">
        <f>J134</f>
        <v>0</v>
      </c>
      <c r="L100" s="124"/>
    </row>
    <row r="101" spans="1:31" s="10" customFormat="1" ht="19.95" customHeight="1">
      <c r="B101" s="129"/>
      <c r="D101" s="130" t="s">
        <v>99</v>
      </c>
      <c r="E101" s="131"/>
      <c r="F101" s="131"/>
      <c r="G101" s="131"/>
      <c r="H101" s="131"/>
      <c r="I101" s="132"/>
      <c r="J101" s="133">
        <f>J135</f>
        <v>0</v>
      </c>
      <c r="L101" s="129"/>
    </row>
    <row r="102" spans="1:31" s="10" customFormat="1" ht="19.95" customHeight="1">
      <c r="B102" s="129"/>
      <c r="D102" s="130" t="s">
        <v>100</v>
      </c>
      <c r="E102" s="131"/>
      <c r="F102" s="131"/>
      <c r="G102" s="131"/>
      <c r="H102" s="131"/>
      <c r="I102" s="132"/>
      <c r="J102" s="133">
        <f>J159</f>
        <v>0</v>
      </c>
      <c r="L102" s="129"/>
    </row>
    <row r="103" spans="1:31" s="10" customFormat="1" ht="19.95" customHeight="1">
      <c r="B103" s="129"/>
      <c r="D103" s="130" t="s">
        <v>101</v>
      </c>
      <c r="E103" s="131"/>
      <c r="F103" s="131"/>
      <c r="G103" s="131"/>
      <c r="H103" s="131"/>
      <c r="I103" s="132"/>
      <c r="J103" s="133">
        <f>J167</f>
        <v>0</v>
      </c>
      <c r="L103" s="129"/>
    </row>
    <row r="104" spans="1:31" s="10" customFormat="1" ht="19.95" customHeight="1">
      <c r="B104" s="129"/>
      <c r="D104" s="130" t="s">
        <v>102</v>
      </c>
      <c r="E104" s="131"/>
      <c r="F104" s="131"/>
      <c r="G104" s="131"/>
      <c r="H104" s="131"/>
      <c r="I104" s="132"/>
      <c r="J104" s="133">
        <f>J188</f>
        <v>0</v>
      </c>
      <c r="L104" s="129"/>
    </row>
    <row r="105" spans="1:31" s="2" customFormat="1" ht="21.75" customHeight="1">
      <c r="A105" s="30"/>
      <c r="B105" s="31"/>
      <c r="C105" s="30"/>
      <c r="D105" s="30"/>
      <c r="E105" s="30"/>
      <c r="F105" s="30"/>
      <c r="G105" s="30"/>
      <c r="H105" s="30"/>
      <c r="I105" s="94"/>
      <c r="J105" s="30"/>
      <c r="K105" s="30"/>
      <c r="L105" s="4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6.9" customHeight="1">
      <c r="A106" s="30"/>
      <c r="B106" s="45"/>
      <c r="C106" s="46"/>
      <c r="D106" s="46"/>
      <c r="E106" s="46"/>
      <c r="F106" s="46"/>
      <c r="G106" s="46"/>
      <c r="H106" s="46"/>
      <c r="I106" s="118"/>
      <c r="J106" s="46"/>
      <c r="K106" s="46"/>
      <c r="L106" s="4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10" spans="1:31" s="2" customFormat="1" ht="6.9" customHeight="1">
      <c r="A110" s="30"/>
      <c r="B110" s="47"/>
      <c r="C110" s="48"/>
      <c r="D110" s="48"/>
      <c r="E110" s="48"/>
      <c r="F110" s="48"/>
      <c r="G110" s="48"/>
      <c r="H110" s="48"/>
      <c r="I110" s="119"/>
      <c r="J110" s="48"/>
      <c r="K110" s="48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24.9" customHeight="1">
      <c r="A111" s="30"/>
      <c r="B111" s="31"/>
      <c r="C111" s="19" t="s">
        <v>103</v>
      </c>
      <c r="D111" s="30"/>
      <c r="E111" s="30"/>
      <c r="F111" s="30"/>
      <c r="G111" s="30"/>
      <c r="H111" s="30"/>
      <c r="I111" s="94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6.9" customHeight="1">
      <c r="A112" s="30"/>
      <c r="B112" s="31"/>
      <c r="C112" s="30"/>
      <c r="D112" s="30"/>
      <c r="E112" s="30"/>
      <c r="F112" s="30"/>
      <c r="G112" s="30"/>
      <c r="H112" s="30"/>
      <c r="I112" s="94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12" customHeight="1">
      <c r="A113" s="30"/>
      <c r="B113" s="31"/>
      <c r="C113" s="25" t="s">
        <v>14</v>
      </c>
      <c r="D113" s="30"/>
      <c r="E113" s="30"/>
      <c r="F113" s="30"/>
      <c r="G113" s="30"/>
      <c r="H113" s="30"/>
      <c r="I113" s="94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6.5" customHeight="1">
      <c r="A114" s="30"/>
      <c r="B114" s="31"/>
      <c r="C114" s="30"/>
      <c r="D114" s="30"/>
      <c r="E114" s="241" t="str">
        <f>E7</f>
        <v>Hala Kraspol Brezová pod Bradlom</v>
      </c>
      <c r="F114" s="242"/>
      <c r="G114" s="242"/>
      <c r="H114" s="242"/>
      <c r="I114" s="94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2" customHeight="1">
      <c r="A115" s="30"/>
      <c r="B115" s="31"/>
      <c r="C115" s="25" t="s">
        <v>88</v>
      </c>
      <c r="D115" s="30"/>
      <c r="E115" s="30"/>
      <c r="F115" s="30"/>
      <c r="G115" s="30"/>
      <c r="H115" s="30"/>
      <c r="I115" s="94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6.5" customHeight="1">
      <c r="A116" s="30"/>
      <c r="B116" s="31"/>
      <c r="C116" s="30"/>
      <c r="D116" s="30"/>
      <c r="E116" s="226" t="str">
        <f>E9</f>
        <v>01 - Stavebná časť</v>
      </c>
      <c r="F116" s="240"/>
      <c r="G116" s="240"/>
      <c r="H116" s="240"/>
      <c r="I116" s="94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6.9" customHeight="1">
      <c r="A117" s="30"/>
      <c r="B117" s="31"/>
      <c r="C117" s="30"/>
      <c r="D117" s="30"/>
      <c r="E117" s="30"/>
      <c r="F117" s="30"/>
      <c r="G117" s="30"/>
      <c r="H117" s="30"/>
      <c r="I117" s="94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12" customHeight="1">
      <c r="A118" s="30"/>
      <c r="B118" s="31"/>
      <c r="C118" s="25" t="s">
        <v>18</v>
      </c>
      <c r="D118" s="30"/>
      <c r="E118" s="30"/>
      <c r="F118" s="23" t="str">
        <f>F12</f>
        <v/>
      </c>
      <c r="G118" s="30"/>
      <c r="H118" s="30"/>
      <c r="I118" s="95" t="s">
        <v>20</v>
      </c>
      <c r="J118" s="53">
        <f>IF(J12="","",J12)</f>
        <v>44396</v>
      </c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6.9" customHeight="1">
      <c r="A119" s="30"/>
      <c r="B119" s="31"/>
      <c r="C119" s="30"/>
      <c r="D119" s="30"/>
      <c r="E119" s="30"/>
      <c r="F119" s="30"/>
      <c r="G119" s="30"/>
      <c r="H119" s="30"/>
      <c r="I119" s="94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2" customFormat="1" ht="15.15" customHeight="1">
      <c r="A120" s="30"/>
      <c r="B120" s="31"/>
      <c r="C120" s="25" t="s">
        <v>21</v>
      </c>
      <c r="D120" s="30"/>
      <c r="E120" s="30"/>
      <c r="F120" s="23" t="str">
        <f>E15</f>
        <v xml:space="preserve"> </v>
      </c>
      <c r="G120" s="30"/>
      <c r="H120" s="30"/>
      <c r="I120" s="95" t="s">
        <v>26</v>
      </c>
      <c r="J120" s="28" t="str">
        <f>E21</f>
        <v xml:space="preserve"> </v>
      </c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5" s="2" customFormat="1" ht="15.15" customHeight="1">
      <c r="A121" s="30"/>
      <c r="B121" s="31"/>
      <c r="C121" s="25" t="s">
        <v>24</v>
      </c>
      <c r="D121" s="30"/>
      <c r="E121" s="30"/>
      <c r="F121" s="23" t="str">
        <f>IF(E18="","",E18)</f>
        <v>Vyplň údaj</v>
      </c>
      <c r="G121" s="30"/>
      <c r="H121" s="30"/>
      <c r="I121" s="95" t="s">
        <v>29</v>
      </c>
      <c r="J121" s="28" t="str">
        <f>E24</f>
        <v xml:space="preserve"> </v>
      </c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5" s="2" customFormat="1" ht="10.35" customHeight="1">
      <c r="A122" s="30"/>
      <c r="B122" s="31"/>
      <c r="C122" s="30"/>
      <c r="D122" s="30"/>
      <c r="E122" s="30"/>
      <c r="F122" s="30"/>
      <c r="G122" s="30"/>
      <c r="H122" s="30"/>
      <c r="I122" s="94"/>
      <c r="J122" s="30"/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65" s="11" customFormat="1" ht="29.25" customHeight="1">
      <c r="A123" s="134"/>
      <c r="B123" s="135"/>
      <c r="C123" s="136" t="s">
        <v>104</v>
      </c>
      <c r="D123" s="137" t="s">
        <v>56</v>
      </c>
      <c r="E123" s="137" t="s">
        <v>52</v>
      </c>
      <c r="F123" s="137" t="s">
        <v>53</v>
      </c>
      <c r="G123" s="137" t="s">
        <v>105</v>
      </c>
      <c r="H123" s="137" t="s">
        <v>106</v>
      </c>
      <c r="I123" s="138" t="s">
        <v>107</v>
      </c>
      <c r="J123" s="139" t="s">
        <v>92</v>
      </c>
      <c r="K123" s="140" t="s">
        <v>108</v>
      </c>
      <c r="L123" s="141"/>
      <c r="M123" s="60" t="s">
        <v>1</v>
      </c>
      <c r="N123" s="61" t="s">
        <v>35</v>
      </c>
      <c r="O123" s="61" t="s">
        <v>109</v>
      </c>
      <c r="P123" s="61" t="s">
        <v>110</v>
      </c>
      <c r="Q123" s="61" t="s">
        <v>111</v>
      </c>
      <c r="R123" s="61" t="s">
        <v>112</v>
      </c>
      <c r="S123" s="61" t="s">
        <v>113</v>
      </c>
      <c r="T123" s="62" t="s">
        <v>114</v>
      </c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</row>
    <row r="124" spans="1:65" s="2" customFormat="1" ht="22.65" customHeight="1">
      <c r="A124" s="30"/>
      <c r="B124" s="31"/>
      <c r="C124" s="67" t="s">
        <v>93</v>
      </c>
      <c r="D124" s="30"/>
      <c r="E124" s="30"/>
      <c r="F124" s="30"/>
      <c r="G124" s="30"/>
      <c r="H124" s="30"/>
      <c r="I124" s="94"/>
      <c r="J124" s="142">
        <f>BK124</f>
        <v>0</v>
      </c>
      <c r="K124" s="30"/>
      <c r="L124" s="31"/>
      <c r="M124" s="63"/>
      <c r="N124" s="54"/>
      <c r="O124" s="64"/>
      <c r="P124" s="143">
        <f>P125+P134</f>
        <v>0</v>
      </c>
      <c r="Q124" s="64"/>
      <c r="R124" s="143">
        <f>R125+R134</f>
        <v>84.725122929999998</v>
      </c>
      <c r="S124" s="64"/>
      <c r="T124" s="144">
        <f>T125+T134</f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T124" s="15" t="s">
        <v>70</v>
      </c>
      <c r="AU124" s="15" t="s">
        <v>94</v>
      </c>
      <c r="BK124" s="145">
        <f>BK125+BK134</f>
        <v>0</v>
      </c>
    </row>
    <row r="125" spans="1:65" s="12" customFormat="1" ht="25.95" customHeight="1">
      <c r="B125" s="146"/>
      <c r="D125" s="147" t="s">
        <v>70</v>
      </c>
      <c r="E125" s="148" t="s">
        <v>115</v>
      </c>
      <c r="F125" s="148" t="s">
        <v>116</v>
      </c>
      <c r="I125" s="149"/>
      <c r="J125" s="150">
        <f>BK125</f>
        <v>0</v>
      </c>
      <c r="L125" s="146"/>
      <c r="M125" s="151"/>
      <c r="N125" s="152"/>
      <c r="O125" s="152"/>
      <c r="P125" s="153">
        <f>P126+P132</f>
        <v>0</v>
      </c>
      <c r="Q125" s="152"/>
      <c r="R125" s="153">
        <f>R126+R132</f>
        <v>24.918224499999997</v>
      </c>
      <c r="S125" s="152"/>
      <c r="T125" s="154">
        <f>T126+T132</f>
        <v>0</v>
      </c>
      <c r="AR125" s="147" t="s">
        <v>79</v>
      </c>
      <c r="AT125" s="155" t="s">
        <v>70</v>
      </c>
      <c r="AU125" s="155" t="s">
        <v>71</v>
      </c>
      <c r="AY125" s="147" t="s">
        <v>117</v>
      </c>
      <c r="BK125" s="156">
        <f>BK126+BK132</f>
        <v>0</v>
      </c>
    </row>
    <row r="126" spans="1:65" s="12" customFormat="1" ht="22.65" customHeight="1">
      <c r="B126" s="146"/>
      <c r="D126" s="147" t="s">
        <v>70</v>
      </c>
      <c r="E126" s="157" t="s">
        <v>118</v>
      </c>
      <c r="F126" s="157" t="s">
        <v>119</v>
      </c>
      <c r="I126" s="149"/>
      <c r="J126" s="158">
        <f>BK126</f>
        <v>0</v>
      </c>
      <c r="L126" s="146"/>
      <c r="M126" s="151"/>
      <c r="N126" s="152"/>
      <c r="O126" s="152"/>
      <c r="P126" s="153">
        <f>SUM(P127:P131)</f>
        <v>0</v>
      </c>
      <c r="Q126" s="152"/>
      <c r="R126" s="153">
        <f>SUM(R127:R131)</f>
        <v>24.918224499999997</v>
      </c>
      <c r="S126" s="152"/>
      <c r="T126" s="154">
        <f>SUM(T127:T131)</f>
        <v>0</v>
      </c>
      <c r="AR126" s="147" t="s">
        <v>79</v>
      </c>
      <c r="AT126" s="155" t="s">
        <v>70</v>
      </c>
      <c r="AU126" s="155" t="s">
        <v>79</v>
      </c>
      <c r="AY126" s="147" t="s">
        <v>117</v>
      </c>
      <c r="BK126" s="156">
        <f>SUM(BK127:BK131)</f>
        <v>0</v>
      </c>
    </row>
    <row r="127" spans="1:65" s="2" customFormat="1" ht="24" customHeight="1">
      <c r="A127" s="30"/>
      <c r="B127" s="159"/>
      <c r="C127" s="160" t="s">
        <v>79</v>
      </c>
      <c r="D127" s="160" t="s">
        <v>120</v>
      </c>
      <c r="E127" s="161" t="s">
        <v>121</v>
      </c>
      <c r="F127" s="162" t="s">
        <v>122</v>
      </c>
      <c r="G127" s="163" t="s">
        <v>123</v>
      </c>
      <c r="H127" s="164">
        <v>470.63</v>
      </c>
      <c r="I127" s="165"/>
      <c r="J127" s="164">
        <f>ROUND(I127*H127,3)</f>
        <v>0</v>
      </c>
      <c r="K127" s="166"/>
      <c r="L127" s="31"/>
      <c r="M127" s="167" t="s">
        <v>1</v>
      </c>
      <c r="N127" s="168" t="s">
        <v>37</v>
      </c>
      <c r="O127" s="56"/>
      <c r="P127" s="169">
        <f>O127*H127</f>
        <v>0</v>
      </c>
      <c r="Q127" s="169">
        <v>2.572E-2</v>
      </c>
      <c r="R127" s="169">
        <f>Q127*H127</f>
        <v>12.104603599999999</v>
      </c>
      <c r="S127" s="169">
        <v>0</v>
      </c>
      <c r="T127" s="170">
        <f>S127*H127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71" t="s">
        <v>124</v>
      </c>
      <c r="AT127" s="171" t="s">
        <v>120</v>
      </c>
      <c r="AU127" s="171" t="s">
        <v>125</v>
      </c>
      <c r="AY127" s="15" t="s">
        <v>117</v>
      </c>
      <c r="BE127" s="172">
        <f>IF(N127="základná",J127,0)</f>
        <v>0</v>
      </c>
      <c r="BF127" s="172">
        <f>IF(N127="znížená",J127,0)</f>
        <v>0</v>
      </c>
      <c r="BG127" s="172">
        <f>IF(N127="zákl. prenesená",J127,0)</f>
        <v>0</v>
      </c>
      <c r="BH127" s="172">
        <f>IF(N127="zníž. prenesená",J127,0)</f>
        <v>0</v>
      </c>
      <c r="BI127" s="172">
        <f>IF(N127="nulová",J127,0)</f>
        <v>0</v>
      </c>
      <c r="BJ127" s="15" t="s">
        <v>125</v>
      </c>
      <c r="BK127" s="173">
        <f>ROUND(I127*H127,3)</f>
        <v>0</v>
      </c>
      <c r="BL127" s="15" t="s">
        <v>124</v>
      </c>
      <c r="BM127" s="171" t="s">
        <v>126</v>
      </c>
    </row>
    <row r="128" spans="1:65" s="2" customFormat="1" ht="36" customHeight="1">
      <c r="A128" s="30"/>
      <c r="B128" s="159"/>
      <c r="C128" s="160" t="s">
        <v>125</v>
      </c>
      <c r="D128" s="160" t="s">
        <v>120</v>
      </c>
      <c r="E128" s="161" t="s">
        <v>127</v>
      </c>
      <c r="F128" s="162" t="s">
        <v>128</v>
      </c>
      <c r="G128" s="163" t="s">
        <v>123</v>
      </c>
      <c r="H128" s="164">
        <v>470.63</v>
      </c>
      <c r="I128" s="165"/>
      <c r="J128" s="164">
        <f>ROUND(I128*H128,3)</f>
        <v>0</v>
      </c>
      <c r="K128" s="166"/>
      <c r="L128" s="31"/>
      <c r="M128" s="167" t="s">
        <v>1</v>
      </c>
      <c r="N128" s="168" t="s">
        <v>37</v>
      </c>
      <c r="O128" s="56"/>
      <c r="P128" s="169">
        <f>O128*H128</f>
        <v>0</v>
      </c>
      <c r="Q128" s="169">
        <v>0</v>
      </c>
      <c r="R128" s="169">
        <f>Q128*H128</f>
        <v>0</v>
      </c>
      <c r="S128" s="169">
        <v>0</v>
      </c>
      <c r="T128" s="170">
        <f>S128*H128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71" t="s">
        <v>124</v>
      </c>
      <c r="AT128" s="171" t="s">
        <v>120</v>
      </c>
      <c r="AU128" s="171" t="s">
        <v>125</v>
      </c>
      <c r="AY128" s="15" t="s">
        <v>117</v>
      </c>
      <c r="BE128" s="172">
        <f>IF(N128="základná",J128,0)</f>
        <v>0</v>
      </c>
      <c r="BF128" s="172">
        <f>IF(N128="znížená",J128,0)</f>
        <v>0</v>
      </c>
      <c r="BG128" s="172">
        <f>IF(N128="zákl. prenesená",J128,0)</f>
        <v>0</v>
      </c>
      <c r="BH128" s="172">
        <f>IF(N128="zníž. prenesená",J128,0)</f>
        <v>0</v>
      </c>
      <c r="BI128" s="172">
        <f>IF(N128="nulová",J128,0)</f>
        <v>0</v>
      </c>
      <c r="BJ128" s="15" t="s">
        <v>125</v>
      </c>
      <c r="BK128" s="173">
        <f>ROUND(I128*H128,3)</f>
        <v>0</v>
      </c>
      <c r="BL128" s="15" t="s">
        <v>124</v>
      </c>
      <c r="BM128" s="171" t="s">
        <v>129</v>
      </c>
    </row>
    <row r="129" spans="1:65" s="2" customFormat="1" ht="24" customHeight="1">
      <c r="A129" s="30"/>
      <c r="B129" s="159"/>
      <c r="C129" s="160" t="s">
        <v>130</v>
      </c>
      <c r="D129" s="160" t="s">
        <v>120</v>
      </c>
      <c r="E129" s="161" t="s">
        <v>131</v>
      </c>
      <c r="F129" s="162" t="s">
        <v>132</v>
      </c>
      <c r="G129" s="163" t="s">
        <v>123</v>
      </c>
      <c r="H129" s="164">
        <v>470.63</v>
      </c>
      <c r="I129" s="165"/>
      <c r="J129" s="164">
        <f>ROUND(I129*H129,3)</f>
        <v>0</v>
      </c>
      <c r="K129" s="166"/>
      <c r="L129" s="31"/>
      <c r="M129" s="167" t="s">
        <v>1</v>
      </c>
      <c r="N129" s="168" t="s">
        <v>37</v>
      </c>
      <c r="O129" s="56"/>
      <c r="P129" s="169">
        <f>O129*H129</f>
        <v>0</v>
      </c>
      <c r="Q129" s="169">
        <v>2.572E-2</v>
      </c>
      <c r="R129" s="169">
        <f>Q129*H129</f>
        <v>12.104603599999999</v>
      </c>
      <c r="S129" s="169">
        <v>0</v>
      </c>
      <c r="T129" s="170">
        <f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71" t="s">
        <v>124</v>
      </c>
      <c r="AT129" s="171" t="s">
        <v>120</v>
      </c>
      <c r="AU129" s="171" t="s">
        <v>125</v>
      </c>
      <c r="AY129" s="15" t="s">
        <v>117</v>
      </c>
      <c r="BE129" s="172">
        <f>IF(N129="základná",J129,0)</f>
        <v>0</v>
      </c>
      <c r="BF129" s="172">
        <f>IF(N129="znížená",J129,0)</f>
        <v>0</v>
      </c>
      <c r="BG129" s="172">
        <f>IF(N129="zákl. prenesená",J129,0)</f>
        <v>0</v>
      </c>
      <c r="BH129" s="172">
        <f>IF(N129="zníž. prenesená",J129,0)</f>
        <v>0</v>
      </c>
      <c r="BI129" s="172">
        <f>IF(N129="nulová",J129,0)</f>
        <v>0</v>
      </c>
      <c r="BJ129" s="15" t="s">
        <v>125</v>
      </c>
      <c r="BK129" s="173">
        <f>ROUND(I129*H129,3)</f>
        <v>0</v>
      </c>
      <c r="BL129" s="15" t="s">
        <v>124</v>
      </c>
      <c r="BM129" s="171" t="s">
        <v>133</v>
      </c>
    </row>
    <row r="130" spans="1:65" s="2" customFormat="1" ht="24" customHeight="1">
      <c r="A130" s="30"/>
      <c r="B130" s="159"/>
      <c r="C130" s="160" t="s">
        <v>124</v>
      </c>
      <c r="D130" s="160" t="s">
        <v>120</v>
      </c>
      <c r="E130" s="161" t="s">
        <v>134</v>
      </c>
      <c r="F130" s="162" t="s">
        <v>135</v>
      </c>
      <c r="G130" s="163" t="s">
        <v>123</v>
      </c>
      <c r="H130" s="164">
        <v>463.41</v>
      </c>
      <c r="I130" s="165"/>
      <c r="J130" s="164">
        <f>ROUND(I130*H130,3)</f>
        <v>0</v>
      </c>
      <c r="K130" s="166"/>
      <c r="L130" s="31"/>
      <c r="M130" s="167" t="s">
        <v>1</v>
      </c>
      <c r="N130" s="168" t="s">
        <v>37</v>
      </c>
      <c r="O130" s="56"/>
      <c r="P130" s="169">
        <f>O130*H130</f>
        <v>0</v>
      </c>
      <c r="Q130" s="169">
        <v>1.5299999999999999E-3</v>
      </c>
      <c r="R130" s="169">
        <f>Q130*H130</f>
        <v>0.70901729999999996</v>
      </c>
      <c r="S130" s="169">
        <v>0</v>
      </c>
      <c r="T130" s="170">
        <f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71" t="s">
        <v>124</v>
      </c>
      <c r="AT130" s="171" t="s">
        <v>120</v>
      </c>
      <c r="AU130" s="171" t="s">
        <v>125</v>
      </c>
      <c r="AY130" s="15" t="s">
        <v>117</v>
      </c>
      <c r="BE130" s="172">
        <f>IF(N130="základná",J130,0)</f>
        <v>0</v>
      </c>
      <c r="BF130" s="172">
        <f>IF(N130="znížená",J130,0)</f>
        <v>0</v>
      </c>
      <c r="BG130" s="172">
        <f>IF(N130="zákl. prenesená",J130,0)</f>
        <v>0</v>
      </c>
      <c r="BH130" s="172">
        <f>IF(N130="zníž. prenesená",J130,0)</f>
        <v>0</v>
      </c>
      <c r="BI130" s="172">
        <f>IF(N130="nulová",J130,0)</f>
        <v>0</v>
      </c>
      <c r="BJ130" s="15" t="s">
        <v>125</v>
      </c>
      <c r="BK130" s="173">
        <f>ROUND(I130*H130,3)</f>
        <v>0</v>
      </c>
      <c r="BL130" s="15" t="s">
        <v>124</v>
      </c>
      <c r="BM130" s="171" t="s">
        <v>136</v>
      </c>
    </row>
    <row r="131" spans="1:65" s="13" customFormat="1">
      <c r="B131" s="174"/>
      <c r="D131" s="175" t="s">
        <v>137</v>
      </c>
      <c r="E131" s="176" t="s">
        <v>1</v>
      </c>
      <c r="F131" s="177" t="s">
        <v>138</v>
      </c>
      <c r="H131" s="178">
        <v>463.41</v>
      </c>
      <c r="I131" s="179"/>
      <c r="L131" s="174"/>
      <c r="M131" s="180"/>
      <c r="N131" s="181"/>
      <c r="O131" s="181"/>
      <c r="P131" s="181"/>
      <c r="Q131" s="181"/>
      <c r="R131" s="181"/>
      <c r="S131" s="181"/>
      <c r="T131" s="182"/>
      <c r="AT131" s="176" t="s">
        <v>137</v>
      </c>
      <c r="AU131" s="176" t="s">
        <v>125</v>
      </c>
      <c r="AV131" s="13" t="s">
        <v>125</v>
      </c>
      <c r="AW131" s="13" t="s">
        <v>27</v>
      </c>
      <c r="AX131" s="13" t="s">
        <v>79</v>
      </c>
      <c r="AY131" s="176" t="s">
        <v>117</v>
      </c>
    </row>
    <row r="132" spans="1:65" s="12" customFormat="1" ht="22.65" customHeight="1">
      <c r="B132" s="146"/>
      <c r="D132" s="147" t="s">
        <v>70</v>
      </c>
      <c r="E132" s="157" t="s">
        <v>139</v>
      </c>
      <c r="F132" s="157" t="s">
        <v>140</v>
      </c>
      <c r="I132" s="149"/>
      <c r="J132" s="158">
        <f>BK132</f>
        <v>0</v>
      </c>
      <c r="L132" s="146"/>
      <c r="M132" s="151"/>
      <c r="N132" s="152"/>
      <c r="O132" s="152"/>
      <c r="P132" s="153">
        <f>P133</f>
        <v>0</v>
      </c>
      <c r="Q132" s="152"/>
      <c r="R132" s="153">
        <f>R133</f>
        <v>0</v>
      </c>
      <c r="S132" s="152"/>
      <c r="T132" s="154">
        <f>T133</f>
        <v>0</v>
      </c>
      <c r="AR132" s="147" t="s">
        <v>79</v>
      </c>
      <c r="AT132" s="155" t="s">
        <v>70</v>
      </c>
      <c r="AU132" s="155" t="s">
        <v>79</v>
      </c>
      <c r="AY132" s="147" t="s">
        <v>117</v>
      </c>
      <c r="BK132" s="156">
        <f>BK133</f>
        <v>0</v>
      </c>
    </row>
    <row r="133" spans="1:65" s="2" customFormat="1" ht="24" customHeight="1">
      <c r="A133" s="30"/>
      <c r="B133" s="159"/>
      <c r="C133" s="160" t="s">
        <v>141</v>
      </c>
      <c r="D133" s="160" t="s">
        <v>120</v>
      </c>
      <c r="E133" s="161" t="s">
        <v>142</v>
      </c>
      <c r="F133" s="162" t="s">
        <v>143</v>
      </c>
      <c r="G133" s="163" t="s">
        <v>144</v>
      </c>
      <c r="H133" s="164">
        <v>24.917999999999999</v>
      </c>
      <c r="I133" s="165"/>
      <c r="J133" s="164">
        <f>ROUND(I133*H133,3)</f>
        <v>0</v>
      </c>
      <c r="K133" s="166"/>
      <c r="L133" s="31"/>
      <c r="M133" s="167" t="s">
        <v>1</v>
      </c>
      <c r="N133" s="168" t="s">
        <v>37</v>
      </c>
      <c r="O133" s="56"/>
      <c r="P133" s="169">
        <f>O133*H133</f>
        <v>0</v>
      </c>
      <c r="Q133" s="169">
        <v>0</v>
      </c>
      <c r="R133" s="169">
        <f>Q133*H133</f>
        <v>0</v>
      </c>
      <c r="S133" s="169">
        <v>0</v>
      </c>
      <c r="T133" s="170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71" t="s">
        <v>124</v>
      </c>
      <c r="AT133" s="171" t="s">
        <v>120</v>
      </c>
      <c r="AU133" s="171" t="s">
        <v>125</v>
      </c>
      <c r="AY133" s="15" t="s">
        <v>117</v>
      </c>
      <c r="BE133" s="172">
        <f>IF(N133="základná",J133,0)</f>
        <v>0</v>
      </c>
      <c r="BF133" s="172">
        <f>IF(N133="znížená",J133,0)</f>
        <v>0</v>
      </c>
      <c r="BG133" s="172">
        <f>IF(N133="zákl. prenesená",J133,0)</f>
        <v>0</v>
      </c>
      <c r="BH133" s="172">
        <f>IF(N133="zníž. prenesená",J133,0)</f>
        <v>0</v>
      </c>
      <c r="BI133" s="172">
        <f>IF(N133="nulová",J133,0)</f>
        <v>0</v>
      </c>
      <c r="BJ133" s="15" t="s">
        <v>125</v>
      </c>
      <c r="BK133" s="173">
        <f>ROUND(I133*H133,3)</f>
        <v>0</v>
      </c>
      <c r="BL133" s="15" t="s">
        <v>124</v>
      </c>
      <c r="BM133" s="171" t="s">
        <v>145</v>
      </c>
    </row>
    <row r="134" spans="1:65" s="12" customFormat="1" ht="25.95" customHeight="1">
      <c r="B134" s="146"/>
      <c r="D134" s="147" t="s">
        <v>70</v>
      </c>
      <c r="E134" s="148" t="s">
        <v>146</v>
      </c>
      <c r="F134" s="148" t="s">
        <v>147</v>
      </c>
      <c r="I134" s="149"/>
      <c r="J134" s="150">
        <f>BK134</f>
        <v>0</v>
      </c>
      <c r="L134" s="146"/>
      <c r="M134" s="151"/>
      <c r="N134" s="152"/>
      <c r="O134" s="152"/>
      <c r="P134" s="153">
        <f>P135+P159+P167+P188</f>
        <v>0</v>
      </c>
      <c r="Q134" s="152"/>
      <c r="R134" s="153">
        <f>R135+R159+R167+R188</f>
        <v>59.806898430000004</v>
      </c>
      <c r="S134" s="152"/>
      <c r="T134" s="154">
        <f>T135+T159+T167+T188</f>
        <v>0</v>
      </c>
      <c r="AR134" s="147" t="s">
        <v>125</v>
      </c>
      <c r="AT134" s="155" t="s">
        <v>70</v>
      </c>
      <c r="AU134" s="155" t="s">
        <v>71</v>
      </c>
      <c r="AY134" s="147" t="s">
        <v>117</v>
      </c>
      <c r="BK134" s="156">
        <f>BK135+BK159+BK167+BK188</f>
        <v>0</v>
      </c>
    </row>
    <row r="135" spans="1:65" s="12" customFormat="1" ht="22.65" customHeight="1">
      <c r="B135" s="146"/>
      <c r="D135" s="147" t="s">
        <v>70</v>
      </c>
      <c r="E135" s="157" t="s">
        <v>148</v>
      </c>
      <c r="F135" s="157" t="s">
        <v>149</v>
      </c>
      <c r="I135" s="149"/>
      <c r="J135" s="158">
        <f>BK135</f>
        <v>0</v>
      </c>
      <c r="L135" s="146"/>
      <c r="M135" s="151"/>
      <c r="N135" s="152"/>
      <c r="O135" s="152"/>
      <c r="P135" s="153">
        <f>SUM(P136:P158)</f>
        <v>0</v>
      </c>
      <c r="Q135" s="152"/>
      <c r="R135" s="153">
        <f>SUM(R136:R158)</f>
        <v>18.635583820000001</v>
      </c>
      <c r="S135" s="152"/>
      <c r="T135" s="154">
        <f>SUM(T136:T158)</f>
        <v>0</v>
      </c>
      <c r="AR135" s="147" t="s">
        <v>125</v>
      </c>
      <c r="AT135" s="155" t="s">
        <v>70</v>
      </c>
      <c r="AU135" s="155" t="s">
        <v>79</v>
      </c>
      <c r="AY135" s="147" t="s">
        <v>117</v>
      </c>
      <c r="BK135" s="156">
        <f>SUM(BK136:BK158)</f>
        <v>0</v>
      </c>
    </row>
    <row r="136" spans="1:65" s="2" customFormat="1" ht="24" customHeight="1">
      <c r="A136" s="30"/>
      <c r="B136" s="159"/>
      <c r="C136" s="160" t="s">
        <v>150</v>
      </c>
      <c r="D136" s="160" t="s">
        <v>120</v>
      </c>
      <c r="E136" s="161" t="s">
        <v>151</v>
      </c>
      <c r="F136" s="162" t="s">
        <v>152</v>
      </c>
      <c r="G136" s="163" t="s">
        <v>123</v>
      </c>
      <c r="H136" s="164">
        <v>463.41</v>
      </c>
      <c r="I136" s="165"/>
      <c r="J136" s="164">
        <f>ROUND(I136*H136,3)</f>
        <v>0</v>
      </c>
      <c r="K136" s="166"/>
      <c r="L136" s="31"/>
      <c r="M136" s="167" t="s">
        <v>1</v>
      </c>
      <c r="N136" s="168" t="s">
        <v>37</v>
      </c>
      <c r="O136" s="56"/>
      <c r="P136" s="169">
        <f>O136*H136</f>
        <v>0</v>
      </c>
      <c r="Q136" s="169">
        <v>2.9999999999999997E-4</v>
      </c>
      <c r="R136" s="169">
        <f>Q136*H136</f>
        <v>0.13902300000000001</v>
      </c>
      <c r="S136" s="169">
        <v>0</v>
      </c>
      <c r="T136" s="170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71" t="s">
        <v>153</v>
      </c>
      <c r="AT136" s="171" t="s">
        <v>120</v>
      </c>
      <c r="AU136" s="171" t="s">
        <v>125</v>
      </c>
      <c r="AY136" s="15" t="s">
        <v>117</v>
      </c>
      <c r="BE136" s="172">
        <f>IF(N136="základná",J136,0)</f>
        <v>0</v>
      </c>
      <c r="BF136" s="172">
        <f>IF(N136="znížená",J136,0)</f>
        <v>0</v>
      </c>
      <c r="BG136" s="172">
        <f>IF(N136="zákl. prenesená",J136,0)</f>
        <v>0</v>
      </c>
      <c r="BH136" s="172">
        <f>IF(N136="zníž. prenesená",J136,0)</f>
        <v>0</v>
      </c>
      <c r="BI136" s="172">
        <f>IF(N136="nulová",J136,0)</f>
        <v>0</v>
      </c>
      <c r="BJ136" s="15" t="s">
        <v>125</v>
      </c>
      <c r="BK136" s="173">
        <f>ROUND(I136*H136,3)</f>
        <v>0</v>
      </c>
      <c r="BL136" s="15" t="s">
        <v>153</v>
      </c>
      <c r="BM136" s="171" t="s">
        <v>154</v>
      </c>
    </row>
    <row r="137" spans="1:65" s="2" customFormat="1" ht="36" customHeight="1">
      <c r="A137" s="30"/>
      <c r="B137" s="159"/>
      <c r="C137" s="183" t="s">
        <v>155</v>
      </c>
      <c r="D137" s="183" t="s">
        <v>156</v>
      </c>
      <c r="E137" s="184" t="s">
        <v>157</v>
      </c>
      <c r="F137" s="185" t="s">
        <v>158</v>
      </c>
      <c r="G137" s="186" t="s">
        <v>123</v>
      </c>
      <c r="H137" s="187">
        <v>472.678</v>
      </c>
      <c r="I137" s="188"/>
      <c r="J137" s="187">
        <f>ROUND(I137*H137,3)</f>
        <v>0</v>
      </c>
      <c r="K137" s="189"/>
      <c r="L137" s="190"/>
      <c r="M137" s="191" t="s">
        <v>1</v>
      </c>
      <c r="N137" s="192" t="s">
        <v>37</v>
      </c>
      <c r="O137" s="56"/>
      <c r="P137" s="169">
        <f>O137*H137</f>
        <v>0</v>
      </c>
      <c r="Q137" s="169">
        <v>1.2E-2</v>
      </c>
      <c r="R137" s="169">
        <f>Q137*H137</f>
        <v>5.6721360000000001</v>
      </c>
      <c r="S137" s="169">
        <v>0</v>
      </c>
      <c r="T137" s="170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71" t="s">
        <v>159</v>
      </c>
      <c r="AT137" s="171" t="s">
        <v>156</v>
      </c>
      <c r="AU137" s="171" t="s">
        <v>125</v>
      </c>
      <c r="AY137" s="15" t="s">
        <v>117</v>
      </c>
      <c r="BE137" s="172">
        <f>IF(N137="základná",J137,0)</f>
        <v>0</v>
      </c>
      <c r="BF137" s="172">
        <f>IF(N137="znížená",J137,0)</f>
        <v>0</v>
      </c>
      <c r="BG137" s="172">
        <f>IF(N137="zákl. prenesená",J137,0)</f>
        <v>0</v>
      </c>
      <c r="BH137" s="172">
        <f>IF(N137="zníž. prenesená",J137,0)</f>
        <v>0</v>
      </c>
      <c r="BI137" s="172">
        <f>IF(N137="nulová",J137,0)</f>
        <v>0</v>
      </c>
      <c r="BJ137" s="15" t="s">
        <v>125</v>
      </c>
      <c r="BK137" s="173">
        <f>ROUND(I137*H137,3)</f>
        <v>0</v>
      </c>
      <c r="BL137" s="15" t="s">
        <v>153</v>
      </c>
      <c r="BM137" s="171" t="s">
        <v>160</v>
      </c>
    </row>
    <row r="138" spans="1:65" s="13" customFormat="1">
      <c r="B138" s="174"/>
      <c r="D138" s="175" t="s">
        <v>137</v>
      </c>
      <c r="F138" s="177" t="s">
        <v>161</v>
      </c>
      <c r="H138" s="178">
        <v>472.678</v>
      </c>
      <c r="I138" s="179"/>
      <c r="L138" s="174"/>
      <c r="M138" s="180"/>
      <c r="N138" s="181"/>
      <c r="O138" s="181"/>
      <c r="P138" s="181"/>
      <c r="Q138" s="181"/>
      <c r="R138" s="181"/>
      <c r="S138" s="181"/>
      <c r="T138" s="182"/>
      <c r="AT138" s="176" t="s">
        <v>137</v>
      </c>
      <c r="AU138" s="176" t="s">
        <v>125</v>
      </c>
      <c r="AV138" s="13" t="s">
        <v>125</v>
      </c>
      <c r="AW138" s="13" t="s">
        <v>3</v>
      </c>
      <c r="AX138" s="13" t="s">
        <v>79</v>
      </c>
      <c r="AY138" s="176" t="s">
        <v>117</v>
      </c>
    </row>
    <row r="139" spans="1:65" s="2" customFormat="1" ht="36" customHeight="1">
      <c r="A139" s="30"/>
      <c r="B139" s="159"/>
      <c r="C139" s="183" t="s">
        <v>162</v>
      </c>
      <c r="D139" s="183" t="s">
        <v>156</v>
      </c>
      <c r="E139" s="184" t="s">
        <v>163</v>
      </c>
      <c r="F139" s="185" t="s">
        <v>164</v>
      </c>
      <c r="G139" s="186" t="s">
        <v>123</v>
      </c>
      <c r="H139" s="187">
        <v>472.678</v>
      </c>
      <c r="I139" s="188"/>
      <c r="J139" s="187">
        <f>ROUND(I139*H139,3)</f>
        <v>0</v>
      </c>
      <c r="K139" s="189"/>
      <c r="L139" s="190"/>
      <c r="M139" s="191" t="s">
        <v>1</v>
      </c>
      <c r="N139" s="192" t="s">
        <v>37</v>
      </c>
      <c r="O139" s="56"/>
      <c r="P139" s="169">
        <f>O139*H139</f>
        <v>0</v>
      </c>
      <c r="Q139" s="169">
        <v>1.44E-2</v>
      </c>
      <c r="R139" s="169">
        <f>Q139*H139</f>
        <v>6.8065631999999994</v>
      </c>
      <c r="S139" s="169">
        <v>0</v>
      </c>
      <c r="T139" s="170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71" t="s">
        <v>159</v>
      </c>
      <c r="AT139" s="171" t="s">
        <v>156</v>
      </c>
      <c r="AU139" s="171" t="s">
        <v>125</v>
      </c>
      <c r="AY139" s="15" t="s">
        <v>117</v>
      </c>
      <c r="BE139" s="172">
        <f>IF(N139="základná",J139,0)</f>
        <v>0</v>
      </c>
      <c r="BF139" s="172">
        <f>IF(N139="znížená",J139,0)</f>
        <v>0</v>
      </c>
      <c r="BG139" s="172">
        <f>IF(N139="zákl. prenesená",J139,0)</f>
        <v>0</v>
      </c>
      <c r="BH139" s="172">
        <f>IF(N139="zníž. prenesená",J139,0)</f>
        <v>0</v>
      </c>
      <c r="BI139" s="172">
        <f>IF(N139="nulová",J139,0)</f>
        <v>0</v>
      </c>
      <c r="BJ139" s="15" t="s">
        <v>125</v>
      </c>
      <c r="BK139" s="173">
        <f>ROUND(I139*H139,3)</f>
        <v>0</v>
      </c>
      <c r="BL139" s="15" t="s">
        <v>153</v>
      </c>
      <c r="BM139" s="171" t="s">
        <v>165</v>
      </c>
    </row>
    <row r="140" spans="1:65" s="13" customFormat="1">
      <c r="B140" s="174"/>
      <c r="D140" s="175" t="s">
        <v>137</v>
      </c>
      <c r="F140" s="177" t="s">
        <v>161</v>
      </c>
      <c r="H140" s="178">
        <v>472.678</v>
      </c>
      <c r="I140" s="179"/>
      <c r="L140" s="174"/>
      <c r="M140" s="180"/>
      <c r="N140" s="181"/>
      <c r="O140" s="181"/>
      <c r="P140" s="181"/>
      <c r="Q140" s="181"/>
      <c r="R140" s="181"/>
      <c r="S140" s="181"/>
      <c r="T140" s="182"/>
      <c r="AT140" s="176" t="s">
        <v>137</v>
      </c>
      <c r="AU140" s="176" t="s">
        <v>125</v>
      </c>
      <c r="AV140" s="13" t="s">
        <v>125</v>
      </c>
      <c r="AW140" s="13" t="s">
        <v>3</v>
      </c>
      <c r="AX140" s="13" t="s">
        <v>79</v>
      </c>
      <c r="AY140" s="176" t="s">
        <v>117</v>
      </c>
    </row>
    <row r="141" spans="1:65" s="2" customFormat="1" ht="24" customHeight="1">
      <c r="A141" s="30"/>
      <c r="B141" s="159"/>
      <c r="C141" s="160" t="s">
        <v>118</v>
      </c>
      <c r="D141" s="160" t="s">
        <v>120</v>
      </c>
      <c r="E141" s="161" t="s">
        <v>166</v>
      </c>
      <c r="F141" s="162" t="s">
        <v>167</v>
      </c>
      <c r="G141" s="163" t="s">
        <v>123</v>
      </c>
      <c r="H141" s="164">
        <v>876.89700000000005</v>
      </c>
      <c r="I141" s="165"/>
      <c r="J141" s="164">
        <f>ROUND(I141*H141,3)</f>
        <v>0</v>
      </c>
      <c r="K141" s="166"/>
      <c r="L141" s="31"/>
      <c r="M141" s="167" t="s">
        <v>1</v>
      </c>
      <c r="N141" s="168" t="s">
        <v>37</v>
      </c>
      <c r="O141" s="56"/>
      <c r="P141" s="169">
        <f>O141*H141</f>
        <v>0</v>
      </c>
      <c r="Q141" s="169">
        <v>2.9999999999999997E-4</v>
      </c>
      <c r="R141" s="169">
        <f>Q141*H141</f>
        <v>0.2630691</v>
      </c>
      <c r="S141" s="169">
        <v>0</v>
      </c>
      <c r="T141" s="170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71" t="s">
        <v>153</v>
      </c>
      <c r="AT141" s="171" t="s">
        <v>120</v>
      </c>
      <c r="AU141" s="171" t="s">
        <v>125</v>
      </c>
      <c r="AY141" s="15" t="s">
        <v>117</v>
      </c>
      <c r="BE141" s="172">
        <f>IF(N141="základná",J141,0)</f>
        <v>0</v>
      </c>
      <c r="BF141" s="172">
        <f>IF(N141="znížená",J141,0)</f>
        <v>0</v>
      </c>
      <c r="BG141" s="172">
        <f>IF(N141="zákl. prenesená",J141,0)</f>
        <v>0</v>
      </c>
      <c r="BH141" s="172">
        <f>IF(N141="zníž. prenesená",J141,0)</f>
        <v>0</v>
      </c>
      <c r="BI141" s="172">
        <f>IF(N141="nulová",J141,0)</f>
        <v>0</v>
      </c>
      <c r="BJ141" s="15" t="s">
        <v>125</v>
      </c>
      <c r="BK141" s="173">
        <f>ROUND(I141*H141,3)</f>
        <v>0</v>
      </c>
      <c r="BL141" s="15" t="s">
        <v>153</v>
      </c>
      <c r="BM141" s="171" t="s">
        <v>168</v>
      </c>
    </row>
    <row r="142" spans="1:65" s="13" customFormat="1">
      <c r="B142" s="174"/>
      <c r="D142" s="175" t="s">
        <v>137</v>
      </c>
      <c r="E142" s="176" t="s">
        <v>1</v>
      </c>
      <c r="F142" s="177" t="s">
        <v>169</v>
      </c>
      <c r="H142" s="178">
        <v>876.89700000000005</v>
      </c>
      <c r="I142" s="179"/>
      <c r="L142" s="174"/>
      <c r="M142" s="180"/>
      <c r="N142" s="181"/>
      <c r="O142" s="181"/>
      <c r="P142" s="181"/>
      <c r="Q142" s="181"/>
      <c r="R142" s="181"/>
      <c r="S142" s="181"/>
      <c r="T142" s="182"/>
      <c r="AT142" s="176" t="s">
        <v>137</v>
      </c>
      <c r="AU142" s="176" t="s">
        <v>125</v>
      </c>
      <c r="AV142" s="13" t="s">
        <v>125</v>
      </c>
      <c r="AW142" s="13" t="s">
        <v>27</v>
      </c>
      <c r="AX142" s="13" t="s">
        <v>79</v>
      </c>
      <c r="AY142" s="176" t="s">
        <v>117</v>
      </c>
    </row>
    <row r="143" spans="1:65" s="2" customFormat="1" ht="36" customHeight="1">
      <c r="A143" s="30"/>
      <c r="B143" s="159"/>
      <c r="C143" s="183" t="s">
        <v>170</v>
      </c>
      <c r="D143" s="183" t="s">
        <v>156</v>
      </c>
      <c r="E143" s="184" t="s">
        <v>171</v>
      </c>
      <c r="F143" s="185" t="s">
        <v>172</v>
      </c>
      <c r="G143" s="186" t="s">
        <v>123</v>
      </c>
      <c r="H143" s="187">
        <v>306.91000000000003</v>
      </c>
      <c r="I143" s="188"/>
      <c r="J143" s="187">
        <f>ROUND(I143*H143,3)</f>
        <v>0</v>
      </c>
      <c r="K143" s="189"/>
      <c r="L143" s="190"/>
      <c r="M143" s="191" t="s">
        <v>1</v>
      </c>
      <c r="N143" s="192" t="s">
        <v>37</v>
      </c>
      <c r="O143" s="56"/>
      <c r="P143" s="169">
        <f>O143*H143</f>
        <v>0</v>
      </c>
      <c r="Q143" s="169">
        <v>1.2E-2</v>
      </c>
      <c r="R143" s="169">
        <f>Q143*H143</f>
        <v>3.6829200000000002</v>
      </c>
      <c r="S143" s="169">
        <v>0</v>
      </c>
      <c r="T143" s="170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71" t="s">
        <v>159</v>
      </c>
      <c r="AT143" s="171" t="s">
        <v>156</v>
      </c>
      <c r="AU143" s="171" t="s">
        <v>125</v>
      </c>
      <c r="AY143" s="15" t="s">
        <v>117</v>
      </c>
      <c r="BE143" s="172">
        <f>IF(N143="základná",J143,0)</f>
        <v>0</v>
      </c>
      <c r="BF143" s="172">
        <f>IF(N143="znížená",J143,0)</f>
        <v>0</v>
      </c>
      <c r="BG143" s="172">
        <f>IF(N143="zákl. prenesená",J143,0)</f>
        <v>0</v>
      </c>
      <c r="BH143" s="172">
        <f>IF(N143="zníž. prenesená",J143,0)</f>
        <v>0</v>
      </c>
      <c r="BI143" s="172">
        <f>IF(N143="nulová",J143,0)</f>
        <v>0</v>
      </c>
      <c r="BJ143" s="15" t="s">
        <v>125</v>
      </c>
      <c r="BK143" s="173">
        <f>ROUND(I143*H143,3)</f>
        <v>0</v>
      </c>
      <c r="BL143" s="15" t="s">
        <v>153</v>
      </c>
      <c r="BM143" s="171" t="s">
        <v>173</v>
      </c>
    </row>
    <row r="144" spans="1:65" s="13" customFormat="1" ht="20.399999999999999">
      <c r="B144" s="174"/>
      <c r="D144" s="175" t="s">
        <v>137</v>
      </c>
      <c r="F144" s="177" t="s">
        <v>174</v>
      </c>
      <c r="H144" s="178">
        <v>306.91000000000003</v>
      </c>
      <c r="I144" s="179"/>
      <c r="L144" s="174"/>
      <c r="M144" s="180"/>
      <c r="N144" s="181"/>
      <c r="O144" s="181"/>
      <c r="P144" s="181"/>
      <c r="Q144" s="181"/>
      <c r="R144" s="181"/>
      <c r="S144" s="181"/>
      <c r="T144" s="182"/>
      <c r="AT144" s="176" t="s">
        <v>137</v>
      </c>
      <c r="AU144" s="176" t="s">
        <v>125</v>
      </c>
      <c r="AV144" s="13" t="s">
        <v>125</v>
      </c>
      <c r="AW144" s="13" t="s">
        <v>3</v>
      </c>
      <c r="AX144" s="13" t="s">
        <v>79</v>
      </c>
      <c r="AY144" s="176" t="s">
        <v>117</v>
      </c>
    </row>
    <row r="145" spans="1:65" s="2" customFormat="1" ht="36" customHeight="1">
      <c r="A145" s="30"/>
      <c r="B145" s="159"/>
      <c r="C145" s="183" t="s">
        <v>175</v>
      </c>
      <c r="D145" s="183" t="s">
        <v>156</v>
      </c>
      <c r="E145" s="184" t="s">
        <v>176</v>
      </c>
      <c r="F145" s="185" t="s">
        <v>177</v>
      </c>
      <c r="G145" s="186" t="s">
        <v>123</v>
      </c>
      <c r="H145" s="187">
        <v>613.82000000000005</v>
      </c>
      <c r="I145" s="188"/>
      <c r="J145" s="187">
        <f>ROUND(I145*H145,3)</f>
        <v>0</v>
      </c>
      <c r="K145" s="189"/>
      <c r="L145" s="190"/>
      <c r="M145" s="191" t="s">
        <v>1</v>
      </c>
      <c r="N145" s="192" t="s">
        <v>37</v>
      </c>
      <c r="O145" s="56"/>
      <c r="P145" s="169">
        <f>O145*H145</f>
        <v>0</v>
      </c>
      <c r="Q145" s="169">
        <v>3.0000000000000001E-3</v>
      </c>
      <c r="R145" s="169">
        <f>Q145*H145</f>
        <v>1.8414600000000001</v>
      </c>
      <c r="S145" s="169">
        <v>0</v>
      </c>
      <c r="T145" s="170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71" t="s">
        <v>159</v>
      </c>
      <c r="AT145" s="171" t="s">
        <v>156</v>
      </c>
      <c r="AU145" s="171" t="s">
        <v>125</v>
      </c>
      <c r="AY145" s="15" t="s">
        <v>117</v>
      </c>
      <c r="BE145" s="172">
        <f>IF(N145="základná",J145,0)</f>
        <v>0</v>
      </c>
      <c r="BF145" s="172">
        <f>IF(N145="znížená",J145,0)</f>
        <v>0</v>
      </c>
      <c r="BG145" s="172">
        <f>IF(N145="zákl. prenesená",J145,0)</f>
        <v>0</v>
      </c>
      <c r="BH145" s="172">
        <f>IF(N145="zníž. prenesená",J145,0)</f>
        <v>0</v>
      </c>
      <c r="BI145" s="172">
        <f>IF(N145="nulová",J145,0)</f>
        <v>0</v>
      </c>
      <c r="BJ145" s="15" t="s">
        <v>125</v>
      </c>
      <c r="BK145" s="173">
        <f>ROUND(I145*H145,3)</f>
        <v>0</v>
      </c>
      <c r="BL145" s="15" t="s">
        <v>153</v>
      </c>
      <c r="BM145" s="171" t="s">
        <v>178</v>
      </c>
    </row>
    <row r="146" spans="1:65" s="13" customFormat="1" ht="20.399999999999999">
      <c r="B146" s="174"/>
      <c r="D146" s="175" t="s">
        <v>137</v>
      </c>
      <c r="F146" s="177" t="s">
        <v>179</v>
      </c>
      <c r="H146" s="178">
        <v>613.82000000000005</v>
      </c>
      <c r="I146" s="179"/>
      <c r="L146" s="174"/>
      <c r="M146" s="180"/>
      <c r="N146" s="181"/>
      <c r="O146" s="181"/>
      <c r="P146" s="181"/>
      <c r="Q146" s="181"/>
      <c r="R146" s="181"/>
      <c r="S146" s="181"/>
      <c r="T146" s="182"/>
      <c r="AT146" s="176" t="s">
        <v>137</v>
      </c>
      <c r="AU146" s="176" t="s">
        <v>125</v>
      </c>
      <c r="AV146" s="13" t="s">
        <v>125</v>
      </c>
      <c r="AW146" s="13" t="s">
        <v>3</v>
      </c>
      <c r="AX146" s="13" t="s">
        <v>79</v>
      </c>
      <c r="AY146" s="176" t="s">
        <v>117</v>
      </c>
    </row>
    <row r="147" spans="1:65" s="2" customFormat="1" ht="16.5" customHeight="1">
      <c r="A147" s="30"/>
      <c r="B147" s="159"/>
      <c r="C147" s="160" t="s">
        <v>180</v>
      </c>
      <c r="D147" s="160" t="s">
        <v>120</v>
      </c>
      <c r="E147" s="161" t="s">
        <v>181</v>
      </c>
      <c r="F147" s="162" t="s">
        <v>182</v>
      </c>
      <c r="G147" s="163" t="s">
        <v>123</v>
      </c>
      <c r="H147" s="164">
        <v>584.59799999999996</v>
      </c>
      <c r="I147" s="165"/>
      <c r="J147" s="164">
        <f>ROUND(I147*H147,3)</f>
        <v>0</v>
      </c>
      <c r="K147" s="166"/>
      <c r="L147" s="31"/>
      <c r="M147" s="167" t="s">
        <v>1</v>
      </c>
      <c r="N147" s="168" t="s">
        <v>37</v>
      </c>
      <c r="O147" s="56"/>
      <c r="P147" s="169">
        <f>O147*H147</f>
        <v>0</v>
      </c>
      <c r="Q147" s="169">
        <v>1.0000000000000001E-5</v>
      </c>
      <c r="R147" s="169">
        <f>Q147*H147</f>
        <v>5.8459799999999998E-3</v>
      </c>
      <c r="S147" s="169">
        <v>0</v>
      </c>
      <c r="T147" s="170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71" t="s">
        <v>153</v>
      </c>
      <c r="AT147" s="171" t="s">
        <v>120</v>
      </c>
      <c r="AU147" s="171" t="s">
        <v>125</v>
      </c>
      <c r="AY147" s="15" t="s">
        <v>117</v>
      </c>
      <c r="BE147" s="172">
        <f>IF(N147="základná",J147,0)</f>
        <v>0</v>
      </c>
      <c r="BF147" s="172">
        <f>IF(N147="znížená",J147,0)</f>
        <v>0</v>
      </c>
      <c r="BG147" s="172">
        <f>IF(N147="zákl. prenesená",J147,0)</f>
        <v>0</v>
      </c>
      <c r="BH147" s="172">
        <f>IF(N147="zníž. prenesená",J147,0)</f>
        <v>0</v>
      </c>
      <c r="BI147" s="172">
        <f>IF(N147="nulová",J147,0)</f>
        <v>0</v>
      </c>
      <c r="BJ147" s="15" t="s">
        <v>125</v>
      </c>
      <c r="BK147" s="173">
        <f>ROUND(I147*H147,3)</f>
        <v>0</v>
      </c>
      <c r="BL147" s="15" t="s">
        <v>153</v>
      </c>
      <c r="BM147" s="171" t="s">
        <v>183</v>
      </c>
    </row>
    <row r="148" spans="1:65" s="13" customFormat="1">
      <c r="B148" s="174"/>
      <c r="D148" s="175" t="s">
        <v>137</v>
      </c>
      <c r="E148" s="176" t="s">
        <v>1</v>
      </c>
      <c r="F148" s="177" t="s">
        <v>184</v>
      </c>
      <c r="H148" s="178">
        <v>584.59799999999996</v>
      </c>
      <c r="I148" s="179"/>
      <c r="L148" s="174"/>
      <c r="M148" s="180"/>
      <c r="N148" s="181"/>
      <c r="O148" s="181"/>
      <c r="P148" s="181"/>
      <c r="Q148" s="181"/>
      <c r="R148" s="181"/>
      <c r="S148" s="181"/>
      <c r="T148" s="182"/>
      <c r="AT148" s="176" t="s">
        <v>137</v>
      </c>
      <c r="AU148" s="176" t="s">
        <v>125</v>
      </c>
      <c r="AV148" s="13" t="s">
        <v>125</v>
      </c>
      <c r="AW148" s="13" t="s">
        <v>27</v>
      </c>
      <c r="AX148" s="13" t="s">
        <v>79</v>
      </c>
      <c r="AY148" s="176" t="s">
        <v>117</v>
      </c>
    </row>
    <row r="149" spans="1:65" s="2" customFormat="1" ht="16.5" customHeight="1">
      <c r="A149" s="30"/>
      <c r="B149" s="159"/>
      <c r="C149" s="183" t="s">
        <v>185</v>
      </c>
      <c r="D149" s="183" t="s">
        <v>156</v>
      </c>
      <c r="E149" s="184" t="s">
        <v>186</v>
      </c>
      <c r="F149" s="185" t="s">
        <v>187</v>
      </c>
      <c r="G149" s="186" t="s">
        <v>123</v>
      </c>
      <c r="H149" s="187">
        <v>336.14400000000001</v>
      </c>
      <c r="I149" s="188"/>
      <c r="J149" s="187">
        <f>ROUND(I149*H149,3)</f>
        <v>0</v>
      </c>
      <c r="K149" s="189"/>
      <c r="L149" s="190"/>
      <c r="M149" s="191" t="s">
        <v>1</v>
      </c>
      <c r="N149" s="192" t="s">
        <v>37</v>
      </c>
      <c r="O149" s="56"/>
      <c r="P149" s="169">
        <f>O149*H149</f>
        <v>0</v>
      </c>
      <c r="Q149" s="169">
        <v>1.3999999999999999E-4</v>
      </c>
      <c r="R149" s="169">
        <f>Q149*H149</f>
        <v>4.7060159999999997E-2</v>
      </c>
      <c r="S149" s="169">
        <v>0</v>
      </c>
      <c r="T149" s="170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71" t="s">
        <v>159</v>
      </c>
      <c r="AT149" s="171" t="s">
        <v>156</v>
      </c>
      <c r="AU149" s="171" t="s">
        <v>125</v>
      </c>
      <c r="AY149" s="15" t="s">
        <v>117</v>
      </c>
      <c r="BE149" s="172">
        <f>IF(N149="základná",J149,0)</f>
        <v>0</v>
      </c>
      <c r="BF149" s="172">
        <f>IF(N149="znížená",J149,0)</f>
        <v>0</v>
      </c>
      <c r="BG149" s="172">
        <f>IF(N149="zákl. prenesená",J149,0)</f>
        <v>0</v>
      </c>
      <c r="BH149" s="172">
        <f>IF(N149="zníž. prenesená",J149,0)</f>
        <v>0</v>
      </c>
      <c r="BI149" s="172">
        <f>IF(N149="nulová",J149,0)</f>
        <v>0</v>
      </c>
      <c r="BJ149" s="15" t="s">
        <v>125</v>
      </c>
      <c r="BK149" s="173">
        <f>ROUND(I149*H149,3)</f>
        <v>0</v>
      </c>
      <c r="BL149" s="15" t="s">
        <v>153</v>
      </c>
      <c r="BM149" s="171" t="s">
        <v>188</v>
      </c>
    </row>
    <row r="150" spans="1:65" s="13" customFormat="1">
      <c r="B150" s="174"/>
      <c r="D150" s="175" t="s">
        <v>137</v>
      </c>
      <c r="F150" s="177" t="s">
        <v>189</v>
      </c>
      <c r="H150" s="178">
        <v>336.14400000000001</v>
      </c>
      <c r="I150" s="179"/>
      <c r="L150" s="174"/>
      <c r="M150" s="180"/>
      <c r="N150" s="181"/>
      <c r="O150" s="181"/>
      <c r="P150" s="181"/>
      <c r="Q150" s="181"/>
      <c r="R150" s="181"/>
      <c r="S150" s="181"/>
      <c r="T150" s="182"/>
      <c r="AT150" s="176" t="s">
        <v>137</v>
      </c>
      <c r="AU150" s="176" t="s">
        <v>125</v>
      </c>
      <c r="AV150" s="13" t="s">
        <v>125</v>
      </c>
      <c r="AW150" s="13" t="s">
        <v>3</v>
      </c>
      <c r="AX150" s="13" t="s">
        <v>79</v>
      </c>
      <c r="AY150" s="176" t="s">
        <v>117</v>
      </c>
    </row>
    <row r="151" spans="1:65" s="2" customFormat="1" ht="16.5" customHeight="1">
      <c r="A151" s="30"/>
      <c r="B151" s="159"/>
      <c r="C151" s="183" t="s">
        <v>190</v>
      </c>
      <c r="D151" s="183" t="s">
        <v>156</v>
      </c>
      <c r="E151" s="184" t="s">
        <v>191</v>
      </c>
      <c r="F151" s="185" t="s">
        <v>192</v>
      </c>
      <c r="G151" s="186" t="s">
        <v>123</v>
      </c>
      <c r="H151" s="187">
        <v>336.14400000000001</v>
      </c>
      <c r="I151" s="188"/>
      <c r="J151" s="187">
        <f>ROUND(I151*H151,3)</f>
        <v>0</v>
      </c>
      <c r="K151" s="189"/>
      <c r="L151" s="190"/>
      <c r="M151" s="191" t="s">
        <v>1</v>
      </c>
      <c r="N151" s="192" t="s">
        <v>37</v>
      </c>
      <c r="O151" s="56"/>
      <c r="P151" s="169">
        <f>O151*H151</f>
        <v>0</v>
      </c>
      <c r="Q151" s="169">
        <v>1.2E-4</v>
      </c>
      <c r="R151" s="169">
        <f>Q151*H151</f>
        <v>4.0337280000000003E-2</v>
      </c>
      <c r="S151" s="169">
        <v>0</v>
      </c>
      <c r="T151" s="170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71" t="s">
        <v>159</v>
      </c>
      <c r="AT151" s="171" t="s">
        <v>156</v>
      </c>
      <c r="AU151" s="171" t="s">
        <v>125</v>
      </c>
      <c r="AY151" s="15" t="s">
        <v>117</v>
      </c>
      <c r="BE151" s="172">
        <f>IF(N151="základná",J151,0)</f>
        <v>0</v>
      </c>
      <c r="BF151" s="172">
        <f>IF(N151="znížená",J151,0)</f>
        <v>0</v>
      </c>
      <c r="BG151" s="172">
        <f>IF(N151="zákl. prenesená",J151,0)</f>
        <v>0</v>
      </c>
      <c r="BH151" s="172">
        <f>IF(N151="zníž. prenesená",J151,0)</f>
        <v>0</v>
      </c>
      <c r="BI151" s="172">
        <f>IF(N151="nulová",J151,0)</f>
        <v>0</v>
      </c>
      <c r="BJ151" s="15" t="s">
        <v>125</v>
      </c>
      <c r="BK151" s="173">
        <f>ROUND(I151*H151,3)</f>
        <v>0</v>
      </c>
      <c r="BL151" s="15" t="s">
        <v>153</v>
      </c>
      <c r="BM151" s="171" t="s">
        <v>193</v>
      </c>
    </row>
    <row r="152" spans="1:65" s="13" customFormat="1">
      <c r="B152" s="174"/>
      <c r="D152" s="175" t="s">
        <v>137</v>
      </c>
      <c r="F152" s="177" t="s">
        <v>189</v>
      </c>
      <c r="H152" s="178">
        <v>336.14400000000001</v>
      </c>
      <c r="I152" s="179"/>
      <c r="L152" s="174"/>
      <c r="M152" s="180"/>
      <c r="N152" s="181"/>
      <c r="O152" s="181"/>
      <c r="P152" s="181"/>
      <c r="Q152" s="181"/>
      <c r="R152" s="181"/>
      <c r="S152" s="181"/>
      <c r="T152" s="182"/>
      <c r="AT152" s="176" t="s">
        <v>137</v>
      </c>
      <c r="AU152" s="176" t="s">
        <v>125</v>
      </c>
      <c r="AV152" s="13" t="s">
        <v>125</v>
      </c>
      <c r="AW152" s="13" t="s">
        <v>3</v>
      </c>
      <c r="AX152" s="13" t="s">
        <v>79</v>
      </c>
      <c r="AY152" s="176" t="s">
        <v>117</v>
      </c>
    </row>
    <row r="153" spans="1:65" s="2" customFormat="1" ht="16.5" customHeight="1">
      <c r="A153" s="30"/>
      <c r="B153" s="159"/>
      <c r="C153" s="160" t="s">
        <v>194</v>
      </c>
      <c r="D153" s="160" t="s">
        <v>120</v>
      </c>
      <c r="E153" s="161" t="s">
        <v>195</v>
      </c>
      <c r="F153" s="162" t="s">
        <v>196</v>
      </c>
      <c r="G153" s="163" t="s">
        <v>123</v>
      </c>
      <c r="H153" s="164">
        <v>463.41</v>
      </c>
      <c r="I153" s="165"/>
      <c r="J153" s="164">
        <f>ROUND(I153*H153,3)</f>
        <v>0</v>
      </c>
      <c r="K153" s="166"/>
      <c r="L153" s="31"/>
      <c r="M153" s="167" t="s">
        <v>1</v>
      </c>
      <c r="N153" s="168" t="s">
        <v>37</v>
      </c>
      <c r="O153" s="56"/>
      <c r="P153" s="169">
        <f>O153*H153</f>
        <v>0</v>
      </c>
      <c r="Q153" s="169">
        <v>1.0000000000000001E-5</v>
      </c>
      <c r="R153" s="169">
        <f>Q153*H153</f>
        <v>4.6341000000000004E-3</v>
      </c>
      <c r="S153" s="169">
        <v>0</v>
      </c>
      <c r="T153" s="170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71" t="s">
        <v>153</v>
      </c>
      <c r="AT153" s="171" t="s">
        <v>120</v>
      </c>
      <c r="AU153" s="171" t="s">
        <v>125</v>
      </c>
      <c r="AY153" s="15" t="s">
        <v>117</v>
      </c>
      <c r="BE153" s="172">
        <f>IF(N153="základná",J153,0)</f>
        <v>0</v>
      </c>
      <c r="BF153" s="172">
        <f>IF(N153="znížená",J153,0)</f>
        <v>0</v>
      </c>
      <c r="BG153" s="172">
        <f>IF(N153="zákl. prenesená",J153,0)</f>
        <v>0</v>
      </c>
      <c r="BH153" s="172">
        <f>IF(N153="zníž. prenesená",J153,0)</f>
        <v>0</v>
      </c>
      <c r="BI153" s="172">
        <f>IF(N153="nulová",J153,0)</f>
        <v>0</v>
      </c>
      <c r="BJ153" s="15" t="s">
        <v>125</v>
      </c>
      <c r="BK153" s="173">
        <f>ROUND(I153*H153,3)</f>
        <v>0</v>
      </c>
      <c r="BL153" s="15" t="s">
        <v>153</v>
      </c>
      <c r="BM153" s="171" t="s">
        <v>197</v>
      </c>
    </row>
    <row r="154" spans="1:65" s="2" customFormat="1" ht="16.5" customHeight="1">
      <c r="A154" s="30"/>
      <c r="B154" s="159"/>
      <c r="C154" s="183" t="s">
        <v>153</v>
      </c>
      <c r="D154" s="183" t="s">
        <v>156</v>
      </c>
      <c r="E154" s="184" t="s">
        <v>186</v>
      </c>
      <c r="F154" s="185" t="s">
        <v>187</v>
      </c>
      <c r="G154" s="186" t="s">
        <v>123</v>
      </c>
      <c r="H154" s="187">
        <v>509.75</v>
      </c>
      <c r="I154" s="188"/>
      <c r="J154" s="187">
        <f>ROUND(I154*H154,3)</f>
        <v>0</v>
      </c>
      <c r="K154" s="189"/>
      <c r="L154" s="190"/>
      <c r="M154" s="191" t="s">
        <v>1</v>
      </c>
      <c r="N154" s="192" t="s">
        <v>37</v>
      </c>
      <c r="O154" s="56"/>
      <c r="P154" s="169">
        <f>O154*H154</f>
        <v>0</v>
      </c>
      <c r="Q154" s="169">
        <v>1.3999999999999999E-4</v>
      </c>
      <c r="R154" s="169">
        <f>Q154*H154</f>
        <v>7.1364999999999998E-2</v>
      </c>
      <c r="S154" s="169">
        <v>0</v>
      </c>
      <c r="T154" s="170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71" t="s">
        <v>159</v>
      </c>
      <c r="AT154" s="171" t="s">
        <v>156</v>
      </c>
      <c r="AU154" s="171" t="s">
        <v>125</v>
      </c>
      <c r="AY154" s="15" t="s">
        <v>117</v>
      </c>
      <c r="BE154" s="172">
        <f>IF(N154="základná",J154,0)</f>
        <v>0</v>
      </c>
      <c r="BF154" s="172">
        <f>IF(N154="znížená",J154,0)</f>
        <v>0</v>
      </c>
      <c r="BG154" s="172">
        <f>IF(N154="zákl. prenesená",J154,0)</f>
        <v>0</v>
      </c>
      <c r="BH154" s="172">
        <f>IF(N154="zníž. prenesená",J154,0)</f>
        <v>0</v>
      </c>
      <c r="BI154" s="172">
        <f>IF(N154="nulová",J154,0)</f>
        <v>0</v>
      </c>
      <c r="BJ154" s="15" t="s">
        <v>125</v>
      </c>
      <c r="BK154" s="173">
        <f>ROUND(I154*H154,3)</f>
        <v>0</v>
      </c>
      <c r="BL154" s="15" t="s">
        <v>153</v>
      </c>
      <c r="BM154" s="171" t="s">
        <v>198</v>
      </c>
    </row>
    <row r="155" spans="1:65" s="13" customFormat="1" ht="20.399999999999999">
      <c r="B155" s="174"/>
      <c r="D155" s="175" t="s">
        <v>137</v>
      </c>
      <c r="F155" s="177" t="s">
        <v>199</v>
      </c>
      <c r="H155" s="178">
        <v>509.75</v>
      </c>
      <c r="I155" s="179"/>
      <c r="L155" s="174"/>
      <c r="M155" s="180"/>
      <c r="N155" s="181"/>
      <c r="O155" s="181"/>
      <c r="P155" s="181"/>
      <c r="Q155" s="181"/>
      <c r="R155" s="181"/>
      <c r="S155" s="181"/>
      <c r="T155" s="182"/>
      <c r="AT155" s="176" t="s">
        <v>137</v>
      </c>
      <c r="AU155" s="176" t="s">
        <v>125</v>
      </c>
      <c r="AV155" s="13" t="s">
        <v>125</v>
      </c>
      <c r="AW155" s="13" t="s">
        <v>3</v>
      </c>
      <c r="AX155" s="13" t="s">
        <v>79</v>
      </c>
      <c r="AY155" s="176" t="s">
        <v>117</v>
      </c>
    </row>
    <row r="156" spans="1:65" s="2" customFormat="1" ht="16.5" customHeight="1">
      <c r="A156" s="30"/>
      <c r="B156" s="159"/>
      <c r="C156" s="183" t="s">
        <v>200</v>
      </c>
      <c r="D156" s="183" t="s">
        <v>156</v>
      </c>
      <c r="E156" s="184" t="s">
        <v>191</v>
      </c>
      <c r="F156" s="185" t="s">
        <v>192</v>
      </c>
      <c r="G156" s="186" t="s">
        <v>123</v>
      </c>
      <c r="H156" s="187">
        <v>509.75</v>
      </c>
      <c r="I156" s="188"/>
      <c r="J156" s="187">
        <f>ROUND(I156*H156,3)</f>
        <v>0</v>
      </c>
      <c r="K156" s="189"/>
      <c r="L156" s="190"/>
      <c r="M156" s="191" t="s">
        <v>1</v>
      </c>
      <c r="N156" s="192" t="s">
        <v>37</v>
      </c>
      <c r="O156" s="56"/>
      <c r="P156" s="169">
        <f>O156*H156</f>
        <v>0</v>
      </c>
      <c r="Q156" s="169">
        <v>1.2E-4</v>
      </c>
      <c r="R156" s="169">
        <f>Q156*H156</f>
        <v>6.1170000000000002E-2</v>
      </c>
      <c r="S156" s="169">
        <v>0</v>
      </c>
      <c r="T156" s="170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71" t="s">
        <v>159</v>
      </c>
      <c r="AT156" s="171" t="s">
        <v>156</v>
      </c>
      <c r="AU156" s="171" t="s">
        <v>125</v>
      </c>
      <c r="AY156" s="15" t="s">
        <v>117</v>
      </c>
      <c r="BE156" s="172">
        <f>IF(N156="základná",J156,0)</f>
        <v>0</v>
      </c>
      <c r="BF156" s="172">
        <f>IF(N156="znížená",J156,0)</f>
        <v>0</v>
      </c>
      <c r="BG156" s="172">
        <f>IF(N156="zákl. prenesená",J156,0)</f>
        <v>0</v>
      </c>
      <c r="BH156" s="172">
        <f>IF(N156="zníž. prenesená",J156,0)</f>
        <v>0</v>
      </c>
      <c r="BI156" s="172">
        <f>IF(N156="nulová",J156,0)</f>
        <v>0</v>
      </c>
      <c r="BJ156" s="15" t="s">
        <v>125</v>
      </c>
      <c r="BK156" s="173">
        <f>ROUND(I156*H156,3)</f>
        <v>0</v>
      </c>
      <c r="BL156" s="15" t="s">
        <v>153</v>
      </c>
      <c r="BM156" s="171" t="s">
        <v>201</v>
      </c>
    </row>
    <row r="157" spans="1:65" s="13" customFormat="1" ht="20.399999999999999">
      <c r="B157" s="174"/>
      <c r="D157" s="175" t="s">
        <v>137</v>
      </c>
      <c r="F157" s="177" t="s">
        <v>199</v>
      </c>
      <c r="H157" s="178">
        <v>509.75</v>
      </c>
      <c r="I157" s="179"/>
      <c r="L157" s="174"/>
      <c r="M157" s="180"/>
      <c r="N157" s="181"/>
      <c r="O157" s="181"/>
      <c r="P157" s="181"/>
      <c r="Q157" s="181"/>
      <c r="R157" s="181"/>
      <c r="S157" s="181"/>
      <c r="T157" s="182"/>
      <c r="AT157" s="176" t="s">
        <v>137</v>
      </c>
      <c r="AU157" s="176" t="s">
        <v>125</v>
      </c>
      <c r="AV157" s="13" t="s">
        <v>125</v>
      </c>
      <c r="AW157" s="13" t="s">
        <v>3</v>
      </c>
      <c r="AX157" s="13" t="s">
        <v>79</v>
      </c>
      <c r="AY157" s="176" t="s">
        <v>117</v>
      </c>
    </row>
    <row r="158" spans="1:65" s="2" customFormat="1" ht="24" customHeight="1">
      <c r="A158" s="30"/>
      <c r="B158" s="159"/>
      <c r="C158" s="160" t="s">
        <v>202</v>
      </c>
      <c r="D158" s="160" t="s">
        <v>120</v>
      </c>
      <c r="E158" s="161" t="s">
        <v>203</v>
      </c>
      <c r="F158" s="162" t="s">
        <v>204</v>
      </c>
      <c r="G158" s="163" t="s">
        <v>205</v>
      </c>
      <c r="H158" s="165"/>
      <c r="I158" s="165"/>
      <c r="J158" s="164">
        <f>ROUND(I158*H158,3)</f>
        <v>0</v>
      </c>
      <c r="K158" s="166"/>
      <c r="L158" s="31"/>
      <c r="M158" s="167" t="s">
        <v>1</v>
      </c>
      <c r="N158" s="168" t="s">
        <v>37</v>
      </c>
      <c r="O158" s="56"/>
      <c r="P158" s="169">
        <f>O158*H158</f>
        <v>0</v>
      </c>
      <c r="Q158" s="169">
        <v>0</v>
      </c>
      <c r="R158" s="169">
        <f>Q158*H158</f>
        <v>0</v>
      </c>
      <c r="S158" s="169">
        <v>0</v>
      </c>
      <c r="T158" s="170">
        <f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71" t="s">
        <v>153</v>
      </c>
      <c r="AT158" s="171" t="s">
        <v>120</v>
      </c>
      <c r="AU158" s="171" t="s">
        <v>125</v>
      </c>
      <c r="AY158" s="15" t="s">
        <v>117</v>
      </c>
      <c r="BE158" s="172">
        <f>IF(N158="základná",J158,0)</f>
        <v>0</v>
      </c>
      <c r="BF158" s="172">
        <f>IF(N158="znížená",J158,0)</f>
        <v>0</v>
      </c>
      <c r="BG158" s="172">
        <f>IF(N158="zákl. prenesená",J158,0)</f>
        <v>0</v>
      </c>
      <c r="BH158" s="172">
        <f>IF(N158="zníž. prenesená",J158,0)</f>
        <v>0</v>
      </c>
      <c r="BI158" s="172">
        <f>IF(N158="nulová",J158,0)</f>
        <v>0</v>
      </c>
      <c r="BJ158" s="15" t="s">
        <v>125</v>
      </c>
      <c r="BK158" s="173">
        <f>ROUND(I158*H158,3)</f>
        <v>0</v>
      </c>
      <c r="BL158" s="15" t="s">
        <v>153</v>
      </c>
      <c r="BM158" s="171" t="s">
        <v>206</v>
      </c>
    </row>
    <row r="159" spans="1:65" s="12" customFormat="1" ht="22.65" customHeight="1">
      <c r="B159" s="146"/>
      <c r="D159" s="147" t="s">
        <v>70</v>
      </c>
      <c r="E159" s="157" t="s">
        <v>207</v>
      </c>
      <c r="F159" s="157" t="s">
        <v>208</v>
      </c>
      <c r="I159" s="149"/>
      <c r="J159" s="158">
        <f>BK159</f>
        <v>0</v>
      </c>
      <c r="L159" s="146"/>
      <c r="M159" s="151"/>
      <c r="N159" s="152"/>
      <c r="O159" s="152"/>
      <c r="P159" s="153">
        <f>SUM(P160:P166)</f>
        <v>0</v>
      </c>
      <c r="Q159" s="152"/>
      <c r="R159" s="153">
        <f>SUM(R160:R166)</f>
        <v>0.66267600000000004</v>
      </c>
      <c r="S159" s="152"/>
      <c r="T159" s="154">
        <f>SUM(T160:T166)</f>
        <v>0</v>
      </c>
      <c r="AR159" s="147" t="s">
        <v>125</v>
      </c>
      <c r="AT159" s="155" t="s">
        <v>70</v>
      </c>
      <c r="AU159" s="155" t="s">
        <v>79</v>
      </c>
      <c r="AY159" s="147" t="s">
        <v>117</v>
      </c>
      <c r="BK159" s="156">
        <f>SUM(BK160:BK166)</f>
        <v>0</v>
      </c>
    </row>
    <row r="160" spans="1:65" s="2" customFormat="1" ht="24" customHeight="1">
      <c r="A160" s="30"/>
      <c r="B160" s="159"/>
      <c r="C160" s="160" t="s">
        <v>209</v>
      </c>
      <c r="D160" s="160" t="s">
        <v>120</v>
      </c>
      <c r="E160" s="161" t="s">
        <v>210</v>
      </c>
      <c r="F160" s="162" t="s">
        <v>211</v>
      </c>
      <c r="G160" s="163" t="s">
        <v>212</v>
      </c>
      <c r="H160" s="164">
        <v>21.4</v>
      </c>
      <c r="I160" s="165"/>
      <c r="J160" s="164">
        <f>ROUND(I160*H160,3)</f>
        <v>0</v>
      </c>
      <c r="K160" s="166"/>
      <c r="L160" s="31"/>
      <c r="M160" s="167" t="s">
        <v>1</v>
      </c>
      <c r="N160" s="168" t="s">
        <v>37</v>
      </c>
      <c r="O160" s="56"/>
      <c r="P160" s="169">
        <f>O160*H160</f>
        <v>0</v>
      </c>
      <c r="Q160" s="169">
        <v>2.9399999999999999E-3</v>
      </c>
      <c r="R160" s="169">
        <f>Q160*H160</f>
        <v>6.2916E-2</v>
      </c>
      <c r="S160" s="169">
        <v>0</v>
      </c>
      <c r="T160" s="170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71" t="s">
        <v>153</v>
      </c>
      <c r="AT160" s="171" t="s">
        <v>120</v>
      </c>
      <c r="AU160" s="171" t="s">
        <v>125</v>
      </c>
      <c r="AY160" s="15" t="s">
        <v>117</v>
      </c>
      <c r="BE160" s="172">
        <f>IF(N160="základná",J160,0)</f>
        <v>0</v>
      </c>
      <c r="BF160" s="172">
        <f>IF(N160="znížená",J160,0)</f>
        <v>0</v>
      </c>
      <c r="BG160" s="172">
        <f>IF(N160="zákl. prenesená",J160,0)</f>
        <v>0</v>
      </c>
      <c r="BH160" s="172">
        <f>IF(N160="zníž. prenesená",J160,0)</f>
        <v>0</v>
      </c>
      <c r="BI160" s="172">
        <f>IF(N160="nulová",J160,0)</f>
        <v>0</v>
      </c>
      <c r="BJ160" s="15" t="s">
        <v>125</v>
      </c>
      <c r="BK160" s="173">
        <f>ROUND(I160*H160,3)</f>
        <v>0</v>
      </c>
      <c r="BL160" s="15" t="s">
        <v>153</v>
      </c>
      <c r="BM160" s="171" t="s">
        <v>213</v>
      </c>
    </row>
    <row r="161" spans="1:65" s="13" customFormat="1">
      <c r="B161" s="174"/>
      <c r="D161" s="175" t="s">
        <v>137</v>
      </c>
      <c r="E161" s="176" t="s">
        <v>1</v>
      </c>
      <c r="F161" s="177" t="s">
        <v>214</v>
      </c>
      <c r="H161" s="178">
        <v>21.4</v>
      </c>
      <c r="I161" s="179"/>
      <c r="L161" s="174"/>
      <c r="M161" s="180"/>
      <c r="N161" s="181"/>
      <c r="O161" s="181"/>
      <c r="P161" s="181"/>
      <c r="Q161" s="181"/>
      <c r="R161" s="181"/>
      <c r="S161" s="181"/>
      <c r="T161" s="182"/>
      <c r="AT161" s="176" t="s">
        <v>137</v>
      </c>
      <c r="AU161" s="176" t="s">
        <v>125</v>
      </c>
      <c r="AV161" s="13" t="s">
        <v>125</v>
      </c>
      <c r="AW161" s="13" t="s">
        <v>27</v>
      </c>
      <c r="AX161" s="13" t="s">
        <v>79</v>
      </c>
      <c r="AY161" s="176" t="s">
        <v>117</v>
      </c>
    </row>
    <row r="162" spans="1:65" s="2" customFormat="1" ht="24" customHeight="1">
      <c r="A162" s="30"/>
      <c r="B162" s="159"/>
      <c r="C162" s="160" t="s">
        <v>7</v>
      </c>
      <c r="D162" s="160" t="s">
        <v>120</v>
      </c>
      <c r="E162" s="161" t="s">
        <v>215</v>
      </c>
      <c r="F162" s="162" t="s">
        <v>216</v>
      </c>
      <c r="G162" s="163" t="s">
        <v>212</v>
      </c>
      <c r="H162" s="164">
        <v>50.4</v>
      </c>
      <c r="I162" s="165"/>
      <c r="J162" s="164">
        <f>ROUND(I162*H162,3)</f>
        <v>0</v>
      </c>
      <c r="K162" s="166"/>
      <c r="L162" s="31"/>
      <c r="M162" s="167" t="s">
        <v>1</v>
      </c>
      <c r="N162" s="168" t="s">
        <v>37</v>
      </c>
      <c r="O162" s="56"/>
      <c r="P162" s="169">
        <f>O162*H162</f>
        <v>0</v>
      </c>
      <c r="Q162" s="169">
        <v>4.3400000000000001E-3</v>
      </c>
      <c r="R162" s="169">
        <f>Q162*H162</f>
        <v>0.21873599999999999</v>
      </c>
      <c r="S162" s="169">
        <v>0</v>
      </c>
      <c r="T162" s="170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71" t="s">
        <v>153</v>
      </c>
      <c r="AT162" s="171" t="s">
        <v>120</v>
      </c>
      <c r="AU162" s="171" t="s">
        <v>125</v>
      </c>
      <c r="AY162" s="15" t="s">
        <v>117</v>
      </c>
      <c r="BE162" s="172">
        <f>IF(N162="základná",J162,0)</f>
        <v>0</v>
      </c>
      <c r="BF162" s="172">
        <f>IF(N162="znížená",J162,0)</f>
        <v>0</v>
      </c>
      <c r="BG162" s="172">
        <f>IF(N162="zákl. prenesená",J162,0)</f>
        <v>0</v>
      </c>
      <c r="BH162" s="172">
        <f>IF(N162="zníž. prenesená",J162,0)</f>
        <v>0</v>
      </c>
      <c r="BI162" s="172">
        <f>IF(N162="nulová",J162,0)</f>
        <v>0</v>
      </c>
      <c r="BJ162" s="15" t="s">
        <v>125</v>
      </c>
      <c r="BK162" s="173">
        <f>ROUND(I162*H162,3)</f>
        <v>0</v>
      </c>
      <c r="BL162" s="15" t="s">
        <v>153</v>
      </c>
      <c r="BM162" s="171" t="s">
        <v>217</v>
      </c>
    </row>
    <row r="163" spans="1:65" s="13" customFormat="1">
      <c r="B163" s="174"/>
      <c r="D163" s="175" t="s">
        <v>137</v>
      </c>
      <c r="E163" s="176" t="s">
        <v>1</v>
      </c>
      <c r="F163" s="177" t="s">
        <v>218</v>
      </c>
      <c r="H163" s="178">
        <v>50.4</v>
      </c>
      <c r="I163" s="179"/>
      <c r="L163" s="174"/>
      <c r="M163" s="180"/>
      <c r="N163" s="181"/>
      <c r="O163" s="181"/>
      <c r="P163" s="181"/>
      <c r="Q163" s="181"/>
      <c r="R163" s="181"/>
      <c r="S163" s="181"/>
      <c r="T163" s="182"/>
      <c r="AT163" s="176" t="s">
        <v>137</v>
      </c>
      <c r="AU163" s="176" t="s">
        <v>125</v>
      </c>
      <c r="AV163" s="13" t="s">
        <v>125</v>
      </c>
      <c r="AW163" s="13" t="s">
        <v>27</v>
      </c>
      <c r="AX163" s="13" t="s">
        <v>79</v>
      </c>
      <c r="AY163" s="176" t="s">
        <v>117</v>
      </c>
    </row>
    <row r="164" spans="1:65" s="2" customFormat="1" ht="24" customHeight="1">
      <c r="A164" s="30"/>
      <c r="B164" s="159"/>
      <c r="C164" s="160" t="s">
        <v>219</v>
      </c>
      <c r="D164" s="160" t="s">
        <v>120</v>
      </c>
      <c r="E164" s="161" t="s">
        <v>220</v>
      </c>
      <c r="F164" s="162" t="s">
        <v>221</v>
      </c>
      <c r="G164" s="163" t="s">
        <v>212</v>
      </c>
      <c r="H164" s="164">
        <v>67.2</v>
      </c>
      <c r="I164" s="165"/>
      <c r="J164" s="164">
        <f>ROUND(I164*H164,3)</f>
        <v>0</v>
      </c>
      <c r="K164" s="166"/>
      <c r="L164" s="31"/>
      <c r="M164" s="167" t="s">
        <v>1</v>
      </c>
      <c r="N164" s="168" t="s">
        <v>37</v>
      </c>
      <c r="O164" s="56"/>
      <c r="P164" s="169">
        <f>O164*H164</f>
        <v>0</v>
      </c>
      <c r="Q164" s="169">
        <v>5.6699999999999997E-3</v>
      </c>
      <c r="R164" s="169">
        <f>Q164*H164</f>
        <v>0.38102399999999997</v>
      </c>
      <c r="S164" s="169">
        <v>0</v>
      </c>
      <c r="T164" s="170">
        <f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71" t="s">
        <v>153</v>
      </c>
      <c r="AT164" s="171" t="s">
        <v>120</v>
      </c>
      <c r="AU164" s="171" t="s">
        <v>125</v>
      </c>
      <c r="AY164" s="15" t="s">
        <v>117</v>
      </c>
      <c r="BE164" s="172">
        <f>IF(N164="základná",J164,0)</f>
        <v>0</v>
      </c>
      <c r="BF164" s="172">
        <f>IF(N164="znížená",J164,0)</f>
        <v>0</v>
      </c>
      <c r="BG164" s="172">
        <f>IF(N164="zákl. prenesená",J164,0)</f>
        <v>0</v>
      </c>
      <c r="BH164" s="172">
        <f>IF(N164="zníž. prenesená",J164,0)</f>
        <v>0</v>
      </c>
      <c r="BI164" s="172">
        <f>IF(N164="nulová",J164,0)</f>
        <v>0</v>
      </c>
      <c r="BJ164" s="15" t="s">
        <v>125</v>
      </c>
      <c r="BK164" s="173">
        <f>ROUND(I164*H164,3)</f>
        <v>0</v>
      </c>
      <c r="BL164" s="15" t="s">
        <v>153</v>
      </c>
      <c r="BM164" s="171" t="s">
        <v>222</v>
      </c>
    </row>
    <row r="165" spans="1:65" s="13" customFormat="1">
      <c r="B165" s="174"/>
      <c r="D165" s="175" t="s">
        <v>137</v>
      </c>
      <c r="E165" s="176" t="s">
        <v>1</v>
      </c>
      <c r="F165" s="177" t="s">
        <v>223</v>
      </c>
      <c r="H165" s="178">
        <v>67.2</v>
      </c>
      <c r="I165" s="179"/>
      <c r="L165" s="174"/>
      <c r="M165" s="180"/>
      <c r="N165" s="181"/>
      <c r="O165" s="181"/>
      <c r="P165" s="181"/>
      <c r="Q165" s="181"/>
      <c r="R165" s="181"/>
      <c r="S165" s="181"/>
      <c r="T165" s="182"/>
      <c r="AT165" s="176" t="s">
        <v>137</v>
      </c>
      <c r="AU165" s="176" t="s">
        <v>125</v>
      </c>
      <c r="AV165" s="13" t="s">
        <v>125</v>
      </c>
      <c r="AW165" s="13" t="s">
        <v>27</v>
      </c>
      <c r="AX165" s="13" t="s">
        <v>79</v>
      </c>
      <c r="AY165" s="176" t="s">
        <v>117</v>
      </c>
    </row>
    <row r="166" spans="1:65" s="2" customFormat="1" ht="24" customHeight="1">
      <c r="A166" s="30"/>
      <c r="B166" s="159"/>
      <c r="C166" s="160" t="s">
        <v>224</v>
      </c>
      <c r="D166" s="160" t="s">
        <v>120</v>
      </c>
      <c r="E166" s="161" t="s">
        <v>225</v>
      </c>
      <c r="F166" s="162" t="s">
        <v>226</v>
      </c>
      <c r="G166" s="163" t="s">
        <v>205</v>
      </c>
      <c r="H166" s="165"/>
      <c r="I166" s="165"/>
      <c r="J166" s="164">
        <f>ROUND(I166*H166,3)</f>
        <v>0</v>
      </c>
      <c r="K166" s="166"/>
      <c r="L166" s="31"/>
      <c r="M166" s="167" t="s">
        <v>1</v>
      </c>
      <c r="N166" s="168" t="s">
        <v>37</v>
      </c>
      <c r="O166" s="56"/>
      <c r="P166" s="169">
        <f>O166*H166</f>
        <v>0</v>
      </c>
      <c r="Q166" s="169">
        <v>0</v>
      </c>
      <c r="R166" s="169">
        <f>Q166*H166</f>
        <v>0</v>
      </c>
      <c r="S166" s="169">
        <v>0</v>
      </c>
      <c r="T166" s="170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71" t="s">
        <v>153</v>
      </c>
      <c r="AT166" s="171" t="s">
        <v>120</v>
      </c>
      <c r="AU166" s="171" t="s">
        <v>125</v>
      </c>
      <c r="AY166" s="15" t="s">
        <v>117</v>
      </c>
      <c r="BE166" s="172">
        <f>IF(N166="základná",J166,0)</f>
        <v>0</v>
      </c>
      <c r="BF166" s="172">
        <f>IF(N166="znížená",J166,0)</f>
        <v>0</v>
      </c>
      <c r="BG166" s="172">
        <f>IF(N166="zákl. prenesená",J166,0)</f>
        <v>0</v>
      </c>
      <c r="BH166" s="172">
        <f>IF(N166="zníž. prenesená",J166,0)</f>
        <v>0</v>
      </c>
      <c r="BI166" s="172">
        <f>IF(N166="nulová",J166,0)</f>
        <v>0</v>
      </c>
      <c r="BJ166" s="15" t="s">
        <v>125</v>
      </c>
      <c r="BK166" s="173">
        <f>ROUND(I166*H166,3)</f>
        <v>0</v>
      </c>
      <c r="BL166" s="15" t="s">
        <v>153</v>
      </c>
      <c r="BM166" s="171" t="s">
        <v>227</v>
      </c>
    </row>
    <row r="167" spans="1:65" s="12" customFormat="1" ht="22.65" customHeight="1">
      <c r="B167" s="146"/>
      <c r="D167" s="147" t="s">
        <v>70</v>
      </c>
      <c r="E167" s="157" t="s">
        <v>228</v>
      </c>
      <c r="F167" s="157" t="s">
        <v>229</v>
      </c>
      <c r="I167" s="149"/>
      <c r="J167" s="158">
        <f>BK167</f>
        <v>0</v>
      </c>
      <c r="L167" s="146"/>
      <c r="M167" s="151"/>
      <c r="N167" s="152"/>
      <c r="O167" s="152"/>
      <c r="P167" s="153">
        <f>SUM(P168:P187)</f>
        <v>0</v>
      </c>
      <c r="Q167" s="152"/>
      <c r="R167" s="153">
        <f>SUM(R168:R187)</f>
        <v>30.53693861</v>
      </c>
      <c r="S167" s="152"/>
      <c r="T167" s="154">
        <f>SUM(T168:T187)</f>
        <v>0</v>
      </c>
      <c r="AR167" s="147" t="s">
        <v>125</v>
      </c>
      <c r="AT167" s="155" t="s">
        <v>70</v>
      </c>
      <c r="AU167" s="155" t="s">
        <v>79</v>
      </c>
      <c r="AY167" s="147" t="s">
        <v>117</v>
      </c>
      <c r="BK167" s="156">
        <f>SUM(BK168:BK187)</f>
        <v>0</v>
      </c>
    </row>
    <row r="168" spans="1:65" s="2" customFormat="1" ht="24" customHeight="1">
      <c r="A168" s="30"/>
      <c r="B168" s="159"/>
      <c r="C168" s="160" t="s">
        <v>230</v>
      </c>
      <c r="D168" s="160" t="s">
        <v>120</v>
      </c>
      <c r="E168" s="161" t="s">
        <v>231</v>
      </c>
      <c r="F168" s="162" t="s">
        <v>232</v>
      </c>
      <c r="G168" s="163" t="s">
        <v>123</v>
      </c>
      <c r="H168" s="164">
        <v>292.29899999999998</v>
      </c>
      <c r="I168" s="165"/>
      <c r="J168" s="164">
        <f>ROUND(I168*H168,3)</f>
        <v>0</v>
      </c>
      <c r="K168" s="166"/>
      <c r="L168" s="31"/>
      <c r="M168" s="167" t="s">
        <v>1</v>
      </c>
      <c r="N168" s="168" t="s">
        <v>37</v>
      </c>
      <c r="O168" s="56"/>
      <c r="P168" s="169">
        <f>O168*H168</f>
        <v>0</v>
      </c>
      <c r="Q168" s="169">
        <v>6.0000000000000002E-5</v>
      </c>
      <c r="R168" s="169">
        <f>Q168*H168</f>
        <v>1.7537939999999998E-2</v>
      </c>
      <c r="S168" s="169">
        <v>0</v>
      </c>
      <c r="T168" s="170">
        <f>S168*H168</f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71" t="s">
        <v>153</v>
      </c>
      <c r="AT168" s="171" t="s">
        <v>120</v>
      </c>
      <c r="AU168" s="171" t="s">
        <v>125</v>
      </c>
      <c r="AY168" s="15" t="s">
        <v>117</v>
      </c>
      <c r="BE168" s="172">
        <f>IF(N168="základná",J168,0)</f>
        <v>0</v>
      </c>
      <c r="BF168" s="172">
        <f>IF(N168="znížená",J168,0)</f>
        <v>0</v>
      </c>
      <c r="BG168" s="172">
        <f>IF(N168="zákl. prenesená",J168,0)</f>
        <v>0</v>
      </c>
      <c r="BH168" s="172">
        <f>IF(N168="zníž. prenesená",J168,0)</f>
        <v>0</v>
      </c>
      <c r="BI168" s="172">
        <f>IF(N168="nulová",J168,0)</f>
        <v>0</v>
      </c>
      <c r="BJ168" s="15" t="s">
        <v>125</v>
      </c>
      <c r="BK168" s="173">
        <f>ROUND(I168*H168,3)</f>
        <v>0</v>
      </c>
      <c r="BL168" s="15" t="s">
        <v>153</v>
      </c>
      <c r="BM168" s="171" t="s">
        <v>233</v>
      </c>
    </row>
    <row r="169" spans="1:65" s="13" customFormat="1">
      <c r="B169" s="174"/>
      <c r="D169" s="175" t="s">
        <v>137</v>
      </c>
      <c r="E169" s="176" t="s">
        <v>1</v>
      </c>
      <c r="F169" s="177" t="s">
        <v>234</v>
      </c>
      <c r="H169" s="178">
        <v>292.29899999999998</v>
      </c>
      <c r="I169" s="179"/>
      <c r="L169" s="174"/>
      <c r="M169" s="180"/>
      <c r="N169" s="181"/>
      <c r="O169" s="181"/>
      <c r="P169" s="181"/>
      <c r="Q169" s="181"/>
      <c r="R169" s="181"/>
      <c r="S169" s="181"/>
      <c r="T169" s="182"/>
      <c r="AT169" s="176" t="s">
        <v>137</v>
      </c>
      <c r="AU169" s="176" t="s">
        <v>125</v>
      </c>
      <c r="AV169" s="13" t="s">
        <v>125</v>
      </c>
      <c r="AW169" s="13" t="s">
        <v>27</v>
      </c>
      <c r="AX169" s="13" t="s">
        <v>79</v>
      </c>
      <c r="AY169" s="176" t="s">
        <v>117</v>
      </c>
    </row>
    <row r="170" spans="1:65" s="2" customFormat="1" ht="24" customHeight="1">
      <c r="A170" s="30"/>
      <c r="B170" s="159"/>
      <c r="C170" s="160" t="s">
        <v>235</v>
      </c>
      <c r="D170" s="160" t="s">
        <v>120</v>
      </c>
      <c r="E170" s="161" t="s">
        <v>236</v>
      </c>
      <c r="F170" s="162" t="s">
        <v>237</v>
      </c>
      <c r="G170" s="163" t="s">
        <v>212</v>
      </c>
      <c r="H170" s="164">
        <v>176.8</v>
      </c>
      <c r="I170" s="165"/>
      <c r="J170" s="164">
        <f>ROUND(I170*H170,3)</f>
        <v>0</v>
      </c>
      <c r="K170" s="166"/>
      <c r="L170" s="31"/>
      <c r="M170" s="167" t="s">
        <v>1</v>
      </c>
      <c r="N170" s="168" t="s">
        <v>37</v>
      </c>
      <c r="O170" s="56"/>
      <c r="P170" s="169">
        <f>O170*H170</f>
        <v>0</v>
      </c>
      <c r="Q170" s="169">
        <v>1.2999999999999999E-4</v>
      </c>
      <c r="R170" s="169">
        <f>Q170*H170</f>
        <v>2.2984000000000001E-2</v>
      </c>
      <c r="S170" s="169">
        <v>0</v>
      </c>
      <c r="T170" s="170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71" t="s">
        <v>153</v>
      </c>
      <c r="AT170" s="171" t="s">
        <v>120</v>
      </c>
      <c r="AU170" s="171" t="s">
        <v>125</v>
      </c>
      <c r="AY170" s="15" t="s">
        <v>117</v>
      </c>
      <c r="BE170" s="172">
        <f>IF(N170="základná",J170,0)</f>
        <v>0</v>
      </c>
      <c r="BF170" s="172">
        <f>IF(N170="znížená",J170,0)</f>
        <v>0</v>
      </c>
      <c r="BG170" s="172">
        <f>IF(N170="zákl. prenesená",J170,0)</f>
        <v>0</v>
      </c>
      <c r="BH170" s="172">
        <f>IF(N170="zníž. prenesená",J170,0)</f>
        <v>0</v>
      </c>
      <c r="BI170" s="172">
        <f>IF(N170="nulová",J170,0)</f>
        <v>0</v>
      </c>
      <c r="BJ170" s="15" t="s">
        <v>125</v>
      </c>
      <c r="BK170" s="173">
        <f>ROUND(I170*H170,3)</f>
        <v>0</v>
      </c>
      <c r="BL170" s="15" t="s">
        <v>153</v>
      </c>
      <c r="BM170" s="171" t="s">
        <v>238</v>
      </c>
    </row>
    <row r="171" spans="1:65" s="2" customFormat="1" ht="24" customHeight="1">
      <c r="A171" s="30"/>
      <c r="B171" s="159"/>
      <c r="C171" s="183" t="s">
        <v>239</v>
      </c>
      <c r="D171" s="183" t="s">
        <v>156</v>
      </c>
      <c r="E171" s="184" t="s">
        <v>240</v>
      </c>
      <c r="F171" s="185" t="s">
        <v>241</v>
      </c>
      <c r="G171" s="186" t="s">
        <v>242</v>
      </c>
      <c r="H171" s="187">
        <v>15.62</v>
      </c>
      <c r="I171" s="188"/>
      <c r="J171" s="187">
        <f>ROUND(I171*H171,3)</f>
        <v>0</v>
      </c>
      <c r="K171" s="189"/>
      <c r="L171" s="190"/>
      <c r="M171" s="191" t="s">
        <v>1</v>
      </c>
      <c r="N171" s="192" t="s">
        <v>37</v>
      </c>
      <c r="O171" s="56"/>
      <c r="P171" s="169">
        <f>O171*H171</f>
        <v>0</v>
      </c>
      <c r="Q171" s="169">
        <v>0.55000000000000004</v>
      </c>
      <c r="R171" s="169">
        <f>Q171*H171</f>
        <v>8.5910000000000011</v>
      </c>
      <c r="S171" s="169">
        <v>0</v>
      </c>
      <c r="T171" s="170">
        <f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71" t="s">
        <v>159</v>
      </c>
      <c r="AT171" s="171" t="s">
        <v>156</v>
      </c>
      <c r="AU171" s="171" t="s">
        <v>125</v>
      </c>
      <c r="AY171" s="15" t="s">
        <v>117</v>
      </c>
      <c r="BE171" s="172">
        <f>IF(N171="základná",J171,0)</f>
        <v>0</v>
      </c>
      <c r="BF171" s="172">
        <f>IF(N171="znížená",J171,0)</f>
        <v>0</v>
      </c>
      <c r="BG171" s="172">
        <f>IF(N171="zákl. prenesená",J171,0)</f>
        <v>0</v>
      </c>
      <c r="BH171" s="172">
        <f>IF(N171="zníž. prenesená",J171,0)</f>
        <v>0</v>
      </c>
      <c r="BI171" s="172">
        <f>IF(N171="nulová",J171,0)</f>
        <v>0</v>
      </c>
      <c r="BJ171" s="15" t="s">
        <v>125</v>
      </c>
      <c r="BK171" s="173">
        <f>ROUND(I171*H171,3)</f>
        <v>0</v>
      </c>
      <c r="BL171" s="15" t="s">
        <v>153</v>
      </c>
      <c r="BM171" s="171" t="s">
        <v>243</v>
      </c>
    </row>
    <row r="172" spans="1:65" s="13" customFormat="1" ht="20.399999999999999">
      <c r="B172" s="174"/>
      <c r="D172" s="175" t="s">
        <v>137</v>
      </c>
      <c r="E172" s="176" t="s">
        <v>1</v>
      </c>
      <c r="F172" s="177" t="s">
        <v>244</v>
      </c>
      <c r="H172" s="178">
        <v>2.569</v>
      </c>
      <c r="I172" s="179"/>
      <c r="L172" s="174"/>
      <c r="M172" s="180"/>
      <c r="N172" s="181"/>
      <c r="O172" s="181"/>
      <c r="P172" s="181"/>
      <c r="Q172" s="181"/>
      <c r="R172" s="181"/>
      <c r="S172" s="181"/>
      <c r="T172" s="182"/>
      <c r="AT172" s="176" t="s">
        <v>137</v>
      </c>
      <c r="AU172" s="176" t="s">
        <v>125</v>
      </c>
      <c r="AV172" s="13" t="s">
        <v>125</v>
      </c>
      <c r="AW172" s="13" t="s">
        <v>27</v>
      </c>
      <c r="AX172" s="13" t="s">
        <v>71</v>
      </c>
      <c r="AY172" s="176" t="s">
        <v>117</v>
      </c>
    </row>
    <row r="173" spans="1:65" s="13" customFormat="1">
      <c r="B173" s="174"/>
      <c r="D173" s="175" t="s">
        <v>137</v>
      </c>
      <c r="E173" s="176" t="s">
        <v>1</v>
      </c>
      <c r="F173" s="177" t="s">
        <v>245</v>
      </c>
      <c r="H173" s="178">
        <v>14.2</v>
      </c>
      <c r="I173" s="179"/>
      <c r="L173" s="174"/>
      <c r="M173" s="180"/>
      <c r="N173" s="181"/>
      <c r="O173" s="181"/>
      <c r="P173" s="181"/>
      <c r="Q173" s="181"/>
      <c r="R173" s="181"/>
      <c r="S173" s="181"/>
      <c r="T173" s="182"/>
      <c r="AT173" s="176" t="s">
        <v>137</v>
      </c>
      <c r="AU173" s="176" t="s">
        <v>125</v>
      </c>
      <c r="AV173" s="13" t="s">
        <v>125</v>
      </c>
      <c r="AW173" s="13" t="s">
        <v>27</v>
      </c>
      <c r="AX173" s="13" t="s">
        <v>79</v>
      </c>
      <c r="AY173" s="176" t="s">
        <v>117</v>
      </c>
    </row>
    <row r="174" spans="1:65" s="13" customFormat="1">
      <c r="B174" s="174"/>
      <c r="D174" s="175" t="s">
        <v>137</v>
      </c>
      <c r="F174" s="177" t="s">
        <v>246</v>
      </c>
      <c r="H174" s="178">
        <v>15.62</v>
      </c>
      <c r="I174" s="179"/>
      <c r="L174" s="174"/>
      <c r="M174" s="180"/>
      <c r="N174" s="181"/>
      <c r="O174" s="181"/>
      <c r="P174" s="181"/>
      <c r="Q174" s="181"/>
      <c r="R174" s="181"/>
      <c r="S174" s="181"/>
      <c r="T174" s="182"/>
      <c r="AT174" s="176" t="s">
        <v>137</v>
      </c>
      <c r="AU174" s="176" t="s">
        <v>125</v>
      </c>
      <c r="AV174" s="13" t="s">
        <v>125</v>
      </c>
      <c r="AW174" s="13" t="s">
        <v>3</v>
      </c>
      <c r="AX174" s="13" t="s">
        <v>79</v>
      </c>
      <c r="AY174" s="176" t="s">
        <v>117</v>
      </c>
    </row>
    <row r="175" spans="1:65" s="2" customFormat="1" ht="24" customHeight="1">
      <c r="A175" s="30"/>
      <c r="B175" s="159"/>
      <c r="C175" s="183" t="s">
        <v>247</v>
      </c>
      <c r="D175" s="183" t="s">
        <v>156</v>
      </c>
      <c r="E175" s="184" t="s">
        <v>248</v>
      </c>
      <c r="F175" s="185" t="s">
        <v>249</v>
      </c>
      <c r="G175" s="186" t="s">
        <v>242</v>
      </c>
      <c r="H175" s="187">
        <v>0.67</v>
      </c>
      <c r="I175" s="188"/>
      <c r="J175" s="187">
        <f>ROUND(I175*H175,3)</f>
        <v>0</v>
      </c>
      <c r="K175" s="189"/>
      <c r="L175" s="190"/>
      <c r="M175" s="191" t="s">
        <v>1</v>
      </c>
      <c r="N175" s="192" t="s">
        <v>37</v>
      </c>
      <c r="O175" s="56"/>
      <c r="P175" s="169">
        <f>O175*H175</f>
        <v>0</v>
      </c>
      <c r="Q175" s="169">
        <v>0.55000000000000004</v>
      </c>
      <c r="R175" s="169">
        <f>Q175*H175</f>
        <v>0.36850000000000005</v>
      </c>
      <c r="S175" s="169">
        <v>0</v>
      </c>
      <c r="T175" s="170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71" t="s">
        <v>159</v>
      </c>
      <c r="AT175" s="171" t="s">
        <v>156</v>
      </c>
      <c r="AU175" s="171" t="s">
        <v>125</v>
      </c>
      <c r="AY175" s="15" t="s">
        <v>117</v>
      </c>
      <c r="BE175" s="172">
        <f>IF(N175="základná",J175,0)</f>
        <v>0</v>
      </c>
      <c r="BF175" s="172">
        <f>IF(N175="znížená",J175,0)</f>
        <v>0</v>
      </c>
      <c r="BG175" s="172">
        <f>IF(N175="zákl. prenesená",J175,0)</f>
        <v>0</v>
      </c>
      <c r="BH175" s="172">
        <f>IF(N175="zníž. prenesená",J175,0)</f>
        <v>0</v>
      </c>
      <c r="BI175" s="172">
        <f>IF(N175="nulová",J175,0)</f>
        <v>0</v>
      </c>
      <c r="BJ175" s="15" t="s">
        <v>125</v>
      </c>
      <c r="BK175" s="173">
        <f>ROUND(I175*H175,3)</f>
        <v>0</v>
      </c>
      <c r="BL175" s="15" t="s">
        <v>153</v>
      </c>
      <c r="BM175" s="171" t="s">
        <v>250</v>
      </c>
    </row>
    <row r="176" spans="1:65" s="13" customFormat="1" ht="20.399999999999999">
      <c r="B176" s="174"/>
      <c r="D176" s="175" t="s">
        <v>137</v>
      </c>
      <c r="F176" s="177" t="s">
        <v>251</v>
      </c>
      <c r="H176" s="178">
        <v>0.67</v>
      </c>
      <c r="I176" s="179"/>
      <c r="L176" s="174"/>
      <c r="M176" s="180"/>
      <c r="N176" s="181"/>
      <c r="O176" s="181"/>
      <c r="P176" s="181"/>
      <c r="Q176" s="181"/>
      <c r="R176" s="181"/>
      <c r="S176" s="181"/>
      <c r="T176" s="182"/>
      <c r="AT176" s="176" t="s">
        <v>137</v>
      </c>
      <c r="AU176" s="176" t="s">
        <v>125</v>
      </c>
      <c r="AV176" s="13" t="s">
        <v>125</v>
      </c>
      <c r="AW176" s="13" t="s">
        <v>3</v>
      </c>
      <c r="AX176" s="13" t="s">
        <v>79</v>
      </c>
      <c r="AY176" s="176" t="s">
        <v>117</v>
      </c>
    </row>
    <row r="177" spans="1:65" s="2" customFormat="1" ht="24" customHeight="1">
      <c r="A177" s="30"/>
      <c r="B177" s="159"/>
      <c r="C177" s="160" t="s">
        <v>252</v>
      </c>
      <c r="D177" s="160" t="s">
        <v>120</v>
      </c>
      <c r="E177" s="161" t="s">
        <v>253</v>
      </c>
      <c r="F177" s="162" t="s">
        <v>254</v>
      </c>
      <c r="G177" s="163" t="s">
        <v>123</v>
      </c>
      <c r="H177" s="164">
        <v>292.29899999999998</v>
      </c>
      <c r="I177" s="165"/>
      <c r="J177" s="164">
        <f>ROUND(I177*H177,3)</f>
        <v>0</v>
      </c>
      <c r="K177" s="166"/>
      <c r="L177" s="31"/>
      <c r="M177" s="167" t="s">
        <v>1</v>
      </c>
      <c r="N177" s="168" t="s">
        <v>37</v>
      </c>
      <c r="O177" s="56"/>
      <c r="P177" s="169">
        <f>O177*H177</f>
        <v>0</v>
      </c>
      <c r="Q177" s="169">
        <v>3.0000000000000001E-5</v>
      </c>
      <c r="R177" s="169">
        <f>Q177*H177</f>
        <v>8.7689699999999992E-3</v>
      </c>
      <c r="S177" s="169">
        <v>0</v>
      </c>
      <c r="T177" s="170">
        <f>S177*H177</f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71" t="s">
        <v>153</v>
      </c>
      <c r="AT177" s="171" t="s">
        <v>120</v>
      </c>
      <c r="AU177" s="171" t="s">
        <v>125</v>
      </c>
      <c r="AY177" s="15" t="s">
        <v>117</v>
      </c>
      <c r="BE177" s="172">
        <f>IF(N177="základná",J177,0)</f>
        <v>0</v>
      </c>
      <c r="BF177" s="172">
        <f>IF(N177="znížená",J177,0)</f>
        <v>0</v>
      </c>
      <c r="BG177" s="172">
        <f>IF(N177="zákl. prenesená",J177,0)</f>
        <v>0</v>
      </c>
      <c r="BH177" s="172">
        <f>IF(N177="zníž. prenesená",J177,0)</f>
        <v>0</v>
      </c>
      <c r="BI177" s="172">
        <f>IF(N177="nulová",J177,0)</f>
        <v>0</v>
      </c>
      <c r="BJ177" s="15" t="s">
        <v>125</v>
      </c>
      <c r="BK177" s="173">
        <f>ROUND(I177*H177,3)</f>
        <v>0</v>
      </c>
      <c r="BL177" s="15" t="s">
        <v>153</v>
      </c>
      <c r="BM177" s="171" t="s">
        <v>255</v>
      </c>
    </row>
    <row r="178" spans="1:65" s="13" customFormat="1">
      <c r="B178" s="174"/>
      <c r="D178" s="175" t="s">
        <v>137</v>
      </c>
      <c r="E178" s="176" t="s">
        <v>1</v>
      </c>
      <c r="F178" s="177" t="s">
        <v>234</v>
      </c>
      <c r="H178" s="178">
        <v>292.29899999999998</v>
      </c>
      <c r="I178" s="179"/>
      <c r="L178" s="174"/>
      <c r="M178" s="180"/>
      <c r="N178" s="181"/>
      <c r="O178" s="181"/>
      <c r="P178" s="181"/>
      <c r="Q178" s="181"/>
      <c r="R178" s="181"/>
      <c r="S178" s="181"/>
      <c r="T178" s="182"/>
      <c r="AT178" s="176" t="s">
        <v>137</v>
      </c>
      <c r="AU178" s="176" t="s">
        <v>125</v>
      </c>
      <c r="AV178" s="13" t="s">
        <v>125</v>
      </c>
      <c r="AW178" s="13" t="s">
        <v>27</v>
      </c>
      <c r="AX178" s="13" t="s">
        <v>79</v>
      </c>
      <c r="AY178" s="176" t="s">
        <v>117</v>
      </c>
    </row>
    <row r="179" spans="1:65" s="2" customFormat="1" ht="36" customHeight="1">
      <c r="A179" s="30"/>
      <c r="B179" s="159"/>
      <c r="C179" s="183" t="s">
        <v>256</v>
      </c>
      <c r="D179" s="183" t="s">
        <v>156</v>
      </c>
      <c r="E179" s="184" t="s">
        <v>257</v>
      </c>
      <c r="F179" s="185" t="s">
        <v>258</v>
      </c>
      <c r="G179" s="186" t="s">
        <v>123</v>
      </c>
      <c r="H179" s="187">
        <v>321.52</v>
      </c>
      <c r="I179" s="188"/>
      <c r="J179" s="187">
        <f>ROUND(I179*H179,3)</f>
        <v>0</v>
      </c>
      <c r="K179" s="189"/>
      <c r="L179" s="190"/>
      <c r="M179" s="191" t="s">
        <v>1</v>
      </c>
      <c r="N179" s="192" t="s">
        <v>37</v>
      </c>
      <c r="O179" s="56"/>
      <c r="P179" s="169">
        <f>O179*H179</f>
        <v>0</v>
      </c>
      <c r="Q179" s="169">
        <v>1.704E-2</v>
      </c>
      <c r="R179" s="169">
        <f>Q179*H179</f>
        <v>5.4787007999999995</v>
      </c>
      <c r="S179" s="169">
        <v>0</v>
      </c>
      <c r="T179" s="170">
        <f>S179*H179</f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71" t="s">
        <v>159</v>
      </c>
      <c r="AT179" s="171" t="s">
        <v>156</v>
      </c>
      <c r="AU179" s="171" t="s">
        <v>125</v>
      </c>
      <c r="AY179" s="15" t="s">
        <v>117</v>
      </c>
      <c r="BE179" s="172">
        <f>IF(N179="základná",J179,0)</f>
        <v>0</v>
      </c>
      <c r="BF179" s="172">
        <f>IF(N179="znížená",J179,0)</f>
        <v>0</v>
      </c>
      <c r="BG179" s="172">
        <f>IF(N179="zákl. prenesená",J179,0)</f>
        <v>0</v>
      </c>
      <c r="BH179" s="172">
        <f>IF(N179="zníž. prenesená",J179,0)</f>
        <v>0</v>
      </c>
      <c r="BI179" s="172">
        <f>IF(N179="nulová",J179,0)</f>
        <v>0</v>
      </c>
      <c r="BJ179" s="15" t="s">
        <v>125</v>
      </c>
      <c r="BK179" s="173">
        <f>ROUND(I179*H179,3)</f>
        <v>0</v>
      </c>
      <c r="BL179" s="15" t="s">
        <v>153</v>
      </c>
      <c r="BM179" s="171" t="s">
        <v>259</v>
      </c>
    </row>
    <row r="180" spans="1:65" s="2" customFormat="1" ht="24" customHeight="1">
      <c r="A180" s="30"/>
      <c r="B180" s="159"/>
      <c r="C180" s="160" t="s">
        <v>260</v>
      </c>
      <c r="D180" s="160" t="s">
        <v>120</v>
      </c>
      <c r="E180" s="161" t="s">
        <v>261</v>
      </c>
      <c r="F180" s="162" t="s">
        <v>262</v>
      </c>
      <c r="G180" s="163" t="s">
        <v>123</v>
      </c>
      <c r="H180" s="164">
        <v>463.41</v>
      </c>
      <c r="I180" s="165"/>
      <c r="J180" s="164">
        <f>ROUND(I180*H180,3)</f>
        <v>0</v>
      </c>
      <c r="K180" s="166"/>
      <c r="L180" s="31"/>
      <c r="M180" s="167" t="s">
        <v>1</v>
      </c>
      <c r="N180" s="168" t="s">
        <v>37</v>
      </c>
      <c r="O180" s="56"/>
      <c r="P180" s="169">
        <f>O180*H180</f>
        <v>0</v>
      </c>
      <c r="Q180" s="169">
        <v>3.0000000000000001E-5</v>
      </c>
      <c r="R180" s="169">
        <f>Q180*H180</f>
        <v>1.3902300000000001E-2</v>
      </c>
      <c r="S180" s="169">
        <v>0</v>
      </c>
      <c r="T180" s="170">
        <f>S180*H180</f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71" t="s">
        <v>153</v>
      </c>
      <c r="AT180" s="171" t="s">
        <v>120</v>
      </c>
      <c r="AU180" s="171" t="s">
        <v>125</v>
      </c>
      <c r="AY180" s="15" t="s">
        <v>117</v>
      </c>
      <c r="BE180" s="172">
        <f>IF(N180="základná",J180,0)</f>
        <v>0</v>
      </c>
      <c r="BF180" s="172">
        <f>IF(N180="znížená",J180,0)</f>
        <v>0</v>
      </c>
      <c r="BG180" s="172">
        <f>IF(N180="zákl. prenesená",J180,0)</f>
        <v>0</v>
      </c>
      <c r="BH180" s="172">
        <f>IF(N180="zníž. prenesená",J180,0)</f>
        <v>0</v>
      </c>
      <c r="BI180" s="172">
        <f>IF(N180="nulová",J180,0)</f>
        <v>0</v>
      </c>
      <c r="BJ180" s="15" t="s">
        <v>125</v>
      </c>
      <c r="BK180" s="173">
        <f>ROUND(I180*H180,3)</f>
        <v>0</v>
      </c>
      <c r="BL180" s="15" t="s">
        <v>153</v>
      </c>
      <c r="BM180" s="171" t="s">
        <v>263</v>
      </c>
    </row>
    <row r="181" spans="1:65" s="13" customFormat="1">
      <c r="B181" s="174"/>
      <c r="D181" s="175" t="s">
        <v>137</v>
      </c>
      <c r="E181" s="176" t="s">
        <v>1</v>
      </c>
      <c r="F181" s="177" t="s">
        <v>138</v>
      </c>
      <c r="H181" s="178">
        <v>463.41</v>
      </c>
      <c r="I181" s="179"/>
      <c r="L181" s="174"/>
      <c r="M181" s="180"/>
      <c r="N181" s="181"/>
      <c r="O181" s="181"/>
      <c r="P181" s="181"/>
      <c r="Q181" s="181"/>
      <c r="R181" s="181"/>
      <c r="S181" s="181"/>
      <c r="T181" s="182"/>
      <c r="AT181" s="176" t="s">
        <v>137</v>
      </c>
      <c r="AU181" s="176" t="s">
        <v>125</v>
      </c>
      <c r="AV181" s="13" t="s">
        <v>125</v>
      </c>
      <c r="AW181" s="13" t="s">
        <v>27</v>
      </c>
      <c r="AX181" s="13" t="s">
        <v>79</v>
      </c>
      <c r="AY181" s="176" t="s">
        <v>117</v>
      </c>
    </row>
    <row r="182" spans="1:65" s="2" customFormat="1" ht="36" customHeight="1">
      <c r="A182" s="30"/>
      <c r="B182" s="159"/>
      <c r="C182" s="183" t="s">
        <v>264</v>
      </c>
      <c r="D182" s="183" t="s">
        <v>156</v>
      </c>
      <c r="E182" s="184" t="s">
        <v>257</v>
      </c>
      <c r="F182" s="185" t="s">
        <v>258</v>
      </c>
      <c r="G182" s="186" t="s">
        <v>123</v>
      </c>
      <c r="H182" s="187">
        <v>509.75</v>
      </c>
      <c r="I182" s="188"/>
      <c r="J182" s="187">
        <f>ROUND(I182*H182,3)</f>
        <v>0</v>
      </c>
      <c r="K182" s="189"/>
      <c r="L182" s="190"/>
      <c r="M182" s="191" t="s">
        <v>1</v>
      </c>
      <c r="N182" s="192" t="s">
        <v>37</v>
      </c>
      <c r="O182" s="56"/>
      <c r="P182" s="169">
        <f>O182*H182</f>
        <v>0</v>
      </c>
      <c r="Q182" s="169">
        <v>1.704E-2</v>
      </c>
      <c r="R182" s="169">
        <f>Q182*H182</f>
        <v>8.68614</v>
      </c>
      <c r="S182" s="169">
        <v>0</v>
      </c>
      <c r="T182" s="170">
        <f>S182*H182</f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71" t="s">
        <v>159</v>
      </c>
      <c r="AT182" s="171" t="s">
        <v>156</v>
      </c>
      <c r="AU182" s="171" t="s">
        <v>125</v>
      </c>
      <c r="AY182" s="15" t="s">
        <v>117</v>
      </c>
      <c r="BE182" s="172">
        <f>IF(N182="základná",J182,0)</f>
        <v>0</v>
      </c>
      <c r="BF182" s="172">
        <f>IF(N182="znížená",J182,0)</f>
        <v>0</v>
      </c>
      <c r="BG182" s="172">
        <f>IF(N182="zákl. prenesená",J182,0)</f>
        <v>0</v>
      </c>
      <c r="BH182" s="172">
        <f>IF(N182="zníž. prenesená",J182,0)</f>
        <v>0</v>
      </c>
      <c r="BI182" s="172">
        <f>IF(N182="nulová",J182,0)</f>
        <v>0</v>
      </c>
      <c r="BJ182" s="15" t="s">
        <v>125</v>
      </c>
      <c r="BK182" s="173">
        <f>ROUND(I182*H182,3)</f>
        <v>0</v>
      </c>
      <c r="BL182" s="15" t="s">
        <v>153</v>
      </c>
      <c r="BM182" s="171" t="s">
        <v>265</v>
      </c>
    </row>
    <row r="183" spans="1:65" s="2" customFormat="1" ht="16.5" customHeight="1">
      <c r="A183" s="30"/>
      <c r="B183" s="159"/>
      <c r="C183" s="160" t="s">
        <v>266</v>
      </c>
      <c r="D183" s="160" t="s">
        <v>120</v>
      </c>
      <c r="E183" s="161" t="s">
        <v>267</v>
      </c>
      <c r="F183" s="162" t="s">
        <v>268</v>
      </c>
      <c r="G183" s="163" t="s">
        <v>212</v>
      </c>
      <c r="H183" s="164">
        <v>463.41</v>
      </c>
      <c r="I183" s="165"/>
      <c r="J183" s="164">
        <f>ROUND(I183*H183,3)</f>
        <v>0</v>
      </c>
      <c r="K183" s="166"/>
      <c r="L183" s="31"/>
      <c r="M183" s="167" t="s">
        <v>1</v>
      </c>
      <c r="N183" s="168" t="s">
        <v>37</v>
      </c>
      <c r="O183" s="56"/>
      <c r="P183" s="169">
        <f>O183*H183</f>
        <v>0</v>
      </c>
      <c r="Q183" s="169">
        <v>6.0000000000000002E-5</v>
      </c>
      <c r="R183" s="169">
        <f>Q183*H183</f>
        <v>2.7804600000000002E-2</v>
      </c>
      <c r="S183" s="169">
        <v>0</v>
      </c>
      <c r="T183" s="170">
        <f>S183*H183</f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71" t="s">
        <v>153</v>
      </c>
      <c r="AT183" s="171" t="s">
        <v>120</v>
      </c>
      <c r="AU183" s="171" t="s">
        <v>125</v>
      </c>
      <c r="AY183" s="15" t="s">
        <v>117</v>
      </c>
      <c r="BE183" s="172">
        <f>IF(N183="základná",J183,0)</f>
        <v>0</v>
      </c>
      <c r="BF183" s="172">
        <f>IF(N183="znížená",J183,0)</f>
        <v>0</v>
      </c>
      <c r="BG183" s="172">
        <f>IF(N183="zákl. prenesená",J183,0)</f>
        <v>0</v>
      </c>
      <c r="BH183" s="172">
        <f>IF(N183="zníž. prenesená",J183,0)</f>
        <v>0</v>
      </c>
      <c r="BI183" s="172">
        <f>IF(N183="nulová",J183,0)</f>
        <v>0</v>
      </c>
      <c r="BJ183" s="15" t="s">
        <v>125</v>
      </c>
      <c r="BK183" s="173">
        <f>ROUND(I183*H183,3)</f>
        <v>0</v>
      </c>
      <c r="BL183" s="15" t="s">
        <v>153</v>
      </c>
      <c r="BM183" s="171" t="s">
        <v>269</v>
      </c>
    </row>
    <row r="184" spans="1:65" s="13" customFormat="1">
      <c r="B184" s="174"/>
      <c r="D184" s="175" t="s">
        <v>137</v>
      </c>
      <c r="E184" s="176" t="s">
        <v>1</v>
      </c>
      <c r="F184" s="177" t="s">
        <v>138</v>
      </c>
      <c r="H184" s="178">
        <v>463.41</v>
      </c>
      <c r="I184" s="179"/>
      <c r="L184" s="174"/>
      <c r="M184" s="180"/>
      <c r="N184" s="181"/>
      <c r="O184" s="181"/>
      <c r="P184" s="181"/>
      <c r="Q184" s="181"/>
      <c r="R184" s="181"/>
      <c r="S184" s="181"/>
      <c r="T184" s="182"/>
      <c r="AT184" s="176" t="s">
        <v>137</v>
      </c>
      <c r="AU184" s="176" t="s">
        <v>125</v>
      </c>
      <c r="AV184" s="13" t="s">
        <v>125</v>
      </c>
      <c r="AW184" s="13" t="s">
        <v>27</v>
      </c>
      <c r="AX184" s="13" t="s">
        <v>79</v>
      </c>
      <c r="AY184" s="176" t="s">
        <v>117</v>
      </c>
    </row>
    <row r="185" spans="1:65" s="2" customFormat="1" ht="16.5" customHeight="1">
      <c r="A185" s="30"/>
      <c r="B185" s="159"/>
      <c r="C185" s="183" t="s">
        <v>159</v>
      </c>
      <c r="D185" s="183" t="s">
        <v>156</v>
      </c>
      <c r="E185" s="184" t="s">
        <v>270</v>
      </c>
      <c r="F185" s="185" t="s">
        <v>271</v>
      </c>
      <c r="G185" s="186" t="s">
        <v>242</v>
      </c>
      <c r="H185" s="187">
        <v>13.311999999999999</v>
      </c>
      <c r="I185" s="188"/>
      <c r="J185" s="187">
        <f>ROUND(I185*H185,3)</f>
        <v>0</v>
      </c>
      <c r="K185" s="189"/>
      <c r="L185" s="190"/>
      <c r="M185" s="191" t="s">
        <v>1</v>
      </c>
      <c r="N185" s="192" t="s">
        <v>37</v>
      </c>
      <c r="O185" s="56"/>
      <c r="P185" s="169">
        <f>O185*H185</f>
        <v>0</v>
      </c>
      <c r="Q185" s="169">
        <v>0.55000000000000004</v>
      </c>
      <c r="R185" s="169">
        <f>Q185*H185</f>
        <v>7.3216000000000001</v>
      </c>
      <c r="S185" s="169">
        <v>0</v>
      </c>
      <c r="T185" s="170">
        <f>S185*H185</f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71" t="s">
        <v>159</v>
      </c>
      <c r="AT185" s="171" t="s">
        <v>156</v>
      </c>
      <c r="AU185" s="171" t="s">
        <v>125</v>
      </c>
      <c r="AY185" s="15" t="s">
        <v>117</v>
      </c>
      <c r="BE185" s="172">
        <f>IF(N185="základná",J185,0)</f>
        <v>0</v>
      </c>
      <c r="BF185" s="172">
        <f>IF(N185="znížená",J185,0)</f>
        <v>0</v>
      </c>
      <c r="BG185" s="172">
        <f>IF(N185="zákl. prenesená",J185,0)</f>
        <v>0</v>
      </c>
      <c r="BH185" s="172">
        <f>IF(N185="zníž. prenesená",J185,0)</f>
        <v>0</v>
      </c>
      <c r="BI185" s="172">
        <f>IF(N185="nulová",J185,0)</f>
        <v>0</v>
      </c>
      <c r="BJ185" s="15" t="s">
        <v>125</v>
      </c>
      <c r="BK185" s="173">
        <f>ROUND(I185*H185,3)</f>
        <v>0</v>
      </c>
      <c r="BL185" s="15" t="s">
        <v>153</v>
      </c>
      <c r="BM185" s="171" t="s">
        <v>272</v>
      </c>
    </row>
    <row r="186" spans="1:65" s="13" customFormat="1">
      <c r="B186" s="174"/>
      <c r="D186" s="175" t="s">
        <v>137</v>
      </c>
      <c r="F186" s="177" t="s">
        <v>273</v>
      </c>
      <c r="H186" s="178">
        <v>13.311999999999999</v>
      </c>
      <c r="I186" s="179"/>
      <c r="L186" s="174"/>
      <c r="M186" s="180"/>
      <c r="N186" s="181"/>
      <c r="O186" s="181"/>
      <c r="P186" s="181"/>
      <c r="Q186" s="181"/>
      <c r="R186" s="181"/>
      <c r="S186" s="181"/>
      <c r="T186" s="182"/>
      <c r="AT186" s="176" t="s">
        <v>137</v>
      </c>
      <c r="AU186" s="176" t="s">
        <v>125</v>
      </c>
      <c r="AV186" s="13" t="s">
        <v>125</v>
      </c>
      <c r="AW186" s="13" t="s">
        <v>3</v>
      </c>
      <c r="AX186" s="13" t="s">
        <v>79</v>
      </c>
      <c r="AY186" s="176" t="s">
        <v>117</v>
      </c>
    </row>
    <row r="187" spans="1:65" s="2" customFormat="1" ht="24" customHeight="1">
      <c r="A187" s="30"/>
      <c r="B187" s="159"/>
      <c r="C187" s="160" t="s">
        <v>274</v>
      </c>
      <c r="D187" s="160" t="s">
        <v>120</v>
      </c>
      <c r="E187" s="161" t="s">
        <v>275</v>
      </c>
      <c r="F187" s="162" t="s">
        <v>276</v>
      </c>
      <c r="G187" s="163" t="s">
        <v>205</v>
      </c>
      <c r="H187" s="165"/>
      <c r="I187" s="165"/>
      <c r="J187" s="164">
        <f>ROUND(I187*H187,3)</f>
        <v>0</v>
      </c>
      <c r="K187" s="166"/>
      <c r="L187" s="31"/>
      <c r="M187" s="167" t="s">
        <v>1</v>
      </c>
      <c r="N187" s="168" t="s">
        <v>37</v>
      </c>
      <c r="O187" s="56"/>
      <c r="P187" s="169">
        <f>O187*H187</f>
        <v>0</v>
      </c>
      <c r="Q187" s="169">
        <v>0</v>
      </c>
      <c r="R187" s="169">
        <f>Q187*H187</f>
        <v>0</v>
      </c>
      <c r="S187" s="169">
        <v>0</v>
      </c>
      <c r="T187" s="170">
        <f>S187*H187</f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71" t="s">
        <v>153</v>
      </c>
      <c r="AT187" s="171" t="s">
        <v>120</v>
      </c>
      <c r="AU187" s="171" t="s">
        <v>125</v>
      </c>
      <c r="AY187" s="15" t="s">
        <v>117</v>
      </c>
      <c r="BE187" s="172">
        <f>IF(N187="základná",J187,0)</f>
        <v>0</v>
      </c>
      <c r="BF187" s="172">
        <f>IF(N187="znížená",J187,0)</f>
        <v>0</v>
      </c>
      <c r="BG187" s="172">
        <f>IF(N187="zákl. prenesená",J187,0)</f>
        <v>0</v>
      </c>
      <c r="BH187" s="172">
        <f>IF(N187="zníž. prenesená",J187,0)</f>
        <v>0</v>
      </c>
      <c r="BI187" s="172">
        <f>IF(N187="nulová",J187,0)</f>
        <v>0</v>
      </c>
      <c r="BJ187" s="15" t="s">
        <v>125</v>
      </c>
      <c r="BK187" s="173">
        <f>ROUND(I187*H187,3)</f>
        <v>0</v>
      </c>
      <c r="BL187" s="15" t="s">
        <v>153</v>
      </c>
      <c r="BM187" s="171" t="s">
        <v>277</v>
      </c>
    </row>
    <row r="188" spans="1:65" s="12" customFormat="1" ht="22.65" customHeight="1">
      <c r="B188" s="146"/>
      <c r="D188" s="147" t="s">
        <v>70</v>
      </c>
      <c r="E188" s="157" t="s">
        <v>278</v>
      </c>
      <c r="F188" s="157" t="s">
        <v>279</v>
      </c>
      <c r="I188" s="149"/>
      <c r="J188" s="158">
        <f>BK188</f>
        <v>0</v>
      </c>
      <c r="L188" s="146"/>
      <c r="M188" s="151"/>
      <c r="N188" s="152"/>
      <c r="O188" s="152"/>
      <c r="P188" s="153">
        <f>SUM(P189:P192)</f>
        <v>0</v>
      </c>
      <c r="Q188" s="152"/>
      <c r="R188" s="153">
        <f>SUM(R189:R192)</f>
        <v>9.9717000000000002</v>
      </c>
      <c r="S188" s="152"/>
      <c r="T188" s="154">
        <f>SUM(T189:T192)</f>
        <v>0</v>
      </c>
      <c r="AR188" s="147" t="s">
        <v>125</v>
      </c>
      <c r="AT188" s="155" t="s">
        <v>70</v>
      </c>
      <c r="AU188" s="155" t="s">
        <v>79</v>
      </c>
      <c r="AY188" s="147" t="s">
        <v>117</v>
      </c>
      <c r="BK188" s="156">
        <f>SUM(BK189:BK192)</f>
        <v>0</v>
      </c>
    </row>
    <row r="189" spans="1:65" s="2" customFormat="1" ht="24" customHeight="1">
      <c r="A189" s="30"/>
      <c r="B189" s="159"/>
      <c r="C189" s="160" t="s">
        <v>280</v>
      </c>
      <c r="D189" s="160" t="s">
        <v>120</v>
      </c>
      <c r="E189" s="161" t="s">
        <v>281</v>
      </c>
      <c r="F189" s="162" t="s">
        <v>282</v>
      </c>
      <c r="G189" s="163" t="s">
        <v>123</v>
      </c>
      <c r="H189" s="164">
        <v>430</v>
      </c>
      <c r="I189" s="165"/>
      <c r="J189" s="164">
        <f>ROUND(I189*H189,3)</f>
        <v>0</v>
      </c>
      <c r="K189" s="166"/>
      <c r="L189" s="31"/>
      <c r="M189" s="167" t="s">
        <v>1</v>
      </c>
      <c r="N189" s="168" t="s">
        <v>37</v>
      </c>
      <c r="O189" s="56"/>
      <c r="P189" s="169">
        <f>O189*H189</f>
        <v>0</v>
      </c>
      <c r="Q189" s="169">
        <v>4.2000000000000002E-4</v>
      </c>
      <c r="R189" s="169">
        <f>Q189*H189</f>
        <v>0.18060000000000001</v>
      </c>
      <c r="S189" s="169">
        <v>0</v>
      </c>
      <c r="T189" s="170">
        <f>S189*H189</f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71" t="s">
        <v>153</v>
      </c>
      <c r="AT189" s="171" t="s">
        <v>120</v>
      </c>
      <c r="AU189" s="171" t="s">
        <v>125</v>
      </c>
      <c r="AY189" s="15" t="s">
        <v>117</v>
      </c>
      <c r="BE189" s="172">
        <f>IF(N189="základná",J189,0)</f>
        <v>0</v>
      </c>
      <c r="BF189" s="172">
        <f>IF(N189="znížená",J189,0)</f>
        <v>0</v>
      </c>
      <c r="BG189" s="172">
        <f>IF(N189="zákl. prenesená",J189,0)</f>
        <v>0</v>
      </c>
      <c r="BH189" s="172">
        <f>IF(N189="zníž. prenesená",J189,0)</f>
        <v>0</v>
      </c>
      <c r="BI189" s="172">
        <f>IF(N189="nulová",J189,0)</f>
        <v>0</v>
      </c>
      <c r="BJ189" s="15" t="s">
        <v>125</v>
      </c>
      <c r="BK189" s="173">
        <f>ROUND(I189*H189,3)</f>
        <v>0</v>
      </c>
      <c r="BL189" s="15" t="s">
        <v>153</v>
      </c>
      <c r="BM189" s="171" t="s">
        <v>283</v>
      </c>
    </row>
    <row r="190" spans="1:65" s="2" customFormat="1" ht="36" customHeight="1">
      <c r="A190" s="30"/>
      <c r="B190" s="159"/>
      <c r="C190" s="183" t="s">
        <v>284</v>
      </c>
      <c r="D190" s="183" t="s">
        <v>156</v>
      </c>
      <c r="E190" s="184" t="s">
        <v>285</v>
      </c>
      <c r="F190" s="185" t="s">
        <v>286</v>
      </c>
      <c r="G190" s="186" t="s">
        <v>123</v>
      </c>
      <c r="H190" s="187">
        <v>494.5</v>
      </c>
      <c r="I190" s="188"/>
      <c r="J190" s="187">
        <f>ROUND(I190*H190,3)</f>
        <v>0</v>
      </c>
      <c r="K190" s="189"/>
      <c r="L190" s="190"/>
      <c r="M190" s="191" t="s">
        <v>1</v>
      </c>
      <c r="N190" s="192" t="s">
        <v>37</v>
      </c>
      <c r="O190" s="56"/>
      <c r="P190" s="169">
        <f>O190*H190</f>
        <v>0</v>
      </c>
      <c r="Q190" s="169">
        <v>1.9800000000000002E-2</v>
      </c>
      <c r="R190" s="169">
        <f>Q190*H190</f>
        <v>9.7911000000000001</v>
      </c>
      <c r="S190" s="169">
        <v>0</v>
      </c>
      <c r="T190" s="170">
        <f>S190*H190</f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71" t="s">
        <v>159</v>
      </c>
      <c r="AT190" s="171" t="s">
        <v>156</v>
      </c>
      <c r="AU190" s="171" t="s">
        <v>125</v>
      </c>
      <c r="AY190" s="15" t="s">
        <v>117</v>
      </c>
      <c r="BE190" s="172">
        <f>IF(N190="základná",J190,0)</f>
        <v>0</v>
      </c>
      <c r="BF190" s="172">
        <f>IF(N190="znížená",J190,0)</f>
        <v>0</v>
      </c>
      <c r="BG190" s="172">
        <f>IF(N190="zákl. prenesená",J190,0)</f>
        <v>0</v>
      </c>
      <c r="BH190" s="172">
        <f>IF(N190="zníž. prenesená",J190,0)</f>
        <v>0</v>
      </c>
      <c r="BI190" s="172">
        <f>IF(N190="nulová",J190,0)</f>
        <v>0</v>
      </c>
      <c r="BJ190" s="15" t="s">
        <v>125</v>
      </c>
      <c r="BK190" s="173">
        <f>ROUND(I190*H190,3)</f>
        <v>0</v>
      </c>
      <c r="BL190" s="15" t="s">
        <v>153</v>
      </c>
      <c r="BM190" s="171" t="s">
        <v>287</v>
      </c>
    </row>
    <row r="191" spans="1:65" s="13" customFormat="1">
      <c r="B191" s="174"/>
      <c r="D191" s="175" t="s">
        <v>137</v>
      </c>
      <c r="F191" s="177" t="s">
        <v>288</v>
      </c>
      <c r="H191" s="178">
        <v>494.5</v>
      </c>
      <c r="I191" s="179"/>
      <c r="L191" s="174"/>
      <c r="M191" s="180"/>
      <c r="N191" s="181"/>
      <c r="O191" s="181"/>
      <c r="P191" s="181"/>
      <c r="Q191" s="181"/>
      <c r="R191" s="181"/>
      <c r="S191" s="181"/>
      <c r="T191" s="182"/>
      <c r="AT191" s="176" t="s">
        <v>137</v>
      </c>
      <c r="AU191" s="176" t="s">
        <v>125</v>
      </c>
      <c r="AV191" s="13" t="s">
        <v>125</v>
      </c>
      <c r="AW191" s="13" t="s">
        <v>3</v>
      </c>
      <c r="AX191" s="13" t="s">
        <v>79</v>
      </c>
      <c r="AY191" s="176" t="s">
        <v>117</v>
      </c>
    </row>
    <row r="192" spans="1:65" s="2" customFormat="1" ht="24" customHeight="1">
      <c r="A192" s="30"/>
      <c r="B192" s="159"/>
      <c r="C192" s="160" t="s">
        <v>289</v>
      </c>
      <c r="D192" s="160" t="s">
        <v>120</v>
      </c>
      <c r="E192" s="161" t="s">
        <v>290</v>
      </c>
      <c r="F192" s="162" t="s">
        <v>291</v>
      </c>
      <c r="G192" s="163" t="s">
        <v>144</v>
      </c>
      <c r="H192" s="164">
        <v>9.9719999999999995</v>
      </c>
      <c r="I192" s="165"/>
      <c r="J192" s="164">
        <f>ROUND(I192*H192,3)</f>
        <v>0</v>
      </c>
      <c r="K192" s="166"/>
      <c r="L192" s="31"/>
      <c r="M192" s="193" t="s">
        <v>1</v>
      </c>
      <c r="N192" s="194" t="s">
        <v>37</v>
      </c>
      <c r="O192" s="195"/>
      <c r="P192" s="196">
        <f>O192*H192</f>
        <v>0</v>
      </c>
      <c r="Q192" s="196">
        <v>0</v>
      </c>
      <c r="R192" s="196">
        <f>Q192*H192</f>
        <v>0</v>
      </c>
      <c r="S192" s="196">
        <v>0</v>
      </c>
      <c r="T192" s="197">
        <f>S192*H192</f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71" t="s">
        <v>153</v>
      </c>
      <c r="AT192" s="171" t="s">
        <v>120</v>
      </c>
      <c r="AU192" s="171" t="s">
        <v>125</v>
      </c>
      <c r="AY192" s="15" t="s">
        <v>117</v>
      </c>
      <c r="BE192" s="172">
        <f>IF(N192="základná",J192,0)</f>
        <v>0</v>
      </c>
      <c r="BF192" s="172">
        <f>IF(N192="znížená",J192,0)</f>
        <v>0</v>
      </c>
      <c r="BG192" s="172">
        <f>IF(N192="zákl. prenesená",J192,0)</f>
        <v>0</v>
      </c>
      <c r="BH192" s="172">
        <f>IF(N192="zníž. prenesená",J192,0)</f>
        <v>0</v>
      </c>
      <c r="BI192" s="172">
        <f>IF(N192="nulová",J192,0)</f>
        <v>0</v>
      </c>
      <c r="BJ192" s="15" t="s">
        <v>125</v>
      </c>
      <c r="BK192" s="173">
        <f>ROUND(I192*H192,3)</f>
        <v>0</v>
      </c>
      <c r="BL192" s="15" t="s">
        <v>153</v>
      </c>
      <c r="BM192" s="171" t="s">
        <v>292</v>
      </c>
    </row>
    <row r="193" spans="1:31" s="2" customFormat="1" ht="6.9" customHeight="1">
      <c r="A193" s="30"/>
      <c r="B193" s="45"/>
      <c r="C193" s="46"/>
      <c r="D193" s="46"/>
      <c r="E193" s="46"/>
      <c r="F193" s="46"/>
      <c r="G193" s="46"/>
      <c r="H193" s="46"/>
      <c r="I193" s="118"/>
      <c r="J193" s="46"/>
      <c r="K193" s="46"/>
      <c r="L193" s="31"/>
      <c r="M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</row>
  </sheetData>
  <autoFilter ref="C123:K192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workbookViewId="0"/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91" customWidth="1"/>
    <col min="10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91"/>
      <c r="L2" s="218" t="s">
        <v>5</v>
      </c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5" t="s">
        <v>83</v>
      </c>
    </row>
    <row r="3" spans="1:46" s="1" customFormat="1" ht="6.9" customHeight="1">
      <c r="B3" s="16"/>
      <c r="C3" s="17"/>
      <c r="D3" s="17"/>
      <c r="E3" s="17"/>
      <c r="F3" s="17"/>
      <c r="G3" s="17"/>
      <c r="H3" s="17"/>
      <c r="I3" s="92"/>
      <c r="J3" s="17"/>
      <c r="K3" s="17"/>
      <c r="L3" s="18"/>
      <c r="AT3" s="15" t="s">
        <v>71</v>
      </c>
    </row>
    <row r="4" spans="1:46" s="1" customFormat="1" ht="24.9" customHeight="1">
      <c r="B4" s="18"/>
      <c r="D4" s="19" t="s">
        <v>87</v>
      </c>
      <c r="I4" s="91"/>
      <c r="L4" s="18"/>
      <c r="M4" s="93" t="s">
        <v>9</v>
      </c>
      <c r="AT4" s="15" t="s">
        <v>3</v>
      </c>
    </row>
    <row r="5" spans="1:46" s="1" customFormat="1" ht="6.9" customHeight="1">
      <c r="B5" s="18"/>
      <c r="I5" s="91"/>
      <c r="L5" s="18"/>
    </row>
    <row r="6" spans="1:46" s="1" customFormat="1" ht="12" customHeight="1">
      <c r="B6" s="18"/>
      <c r="D6" s="25" t="s">
        <v>14</v>
      </c>
      <c r="I6" s="91"/>
      <c r="L6" s="18"/>
    </row>
    <row r="7" spans="1:46" s="1" customFormat="1" ht="16.5" customHeight="1">
      <c r="B7" s="18"/>
      <c r="E7" s="241" t="str">
        <f>'Rekapitulácia stavby'!K6</f>
        <v>Hala Kraspol Brezová pod Bradlom</v>
      </c>
      <c r="F7" s="242"/>
      <c r="G7" s="242"/>
      <c r="H7" s="242"/>
      <c r="I7" s="91"/>
      <c r="L7" s="18"/>
    </row>
    <row r="8" spans="1:46" s="2" customFormat="1" ht="12" customHeight="1">
      <c r="A8" s="30"/>
      <c r="B8" s="31"/>
      <c r="C8" s="30"/>
      <c r="D8" s="25" t="s">
        <v>88</v>
      </c>
      <c r="E8" s="30"/>
      <c r="F8" s="30"/>
      <c r="G8" s="30"/>
      <c r="H8" s="30"/>
      <c r="I8" s="94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1"/>
      <c r="C9" s="30"/>
      <c r="D9" s="30"/>
      <c r="E9" s="226" t="s">
        <v>293</v>
      </c>
      <c r="F9" s="240"/>
      <c r="G9" s="240"/>
      <c r="H9" s="240"/>
      <c r="I9" s="94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>
      <c r="A10" s="30"/>
      <c r="B10" s="31"/>
      <c r="C10" s="30"/>
      <c r="D10" s="30"/>
      <c r="E10" s="30"/>
      <c r="F10" s="30"/>
      <c r="G10" s="30"/>
      <c r="H10" s="30"/>
      <c r="I10" s="94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1"/>
      <c r="C11" s="30"/>
      <c r="D11" s="25" t="s">
        <v>16</v>
      </c>
      <c r="E11" s="30"/>
      <c r="F11" s="23" t="s">
        <v>1</v>
      </c>
      <c r="G11" s="30"/>
      <c r="H11" s="30"/>
      <c r="I11" s="95" t="s">
        <v>17</v>
      </c>
      <c r="J11" s="23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5" t="s">
        <v>18</v>
      </c>
      <c r="E12" s="30"/>
      <c r="F12" s="23" t="s">
        <v>19</v>
      </c>
      <c r="G12" s="30"/>
      <c r="H12" s="30"/>
      <c r="I12" s="95" t="s">
        <v>20</v>
      </c>
      <c r="J12" s="53">
        <f>'Rekapitulácia stavby'!AN8</f>
        <v>44396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65" customHeight="1">
      <c r="A13" s="30"/>
      <c r="B13" s="31"/>
      <c r="C13" s="30"/>
      <c r="D13" s="30"/>
      <c r="E13" s="30"/>
      <c r="F13" s="30"/>
      <c r="G13" s="30"/>
      <c r="H13" s="30"/>
      <c r="I13" s="94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5" t="s">
        <v>21</v>
      </c>
      <c r="E14" s="30"/>
      <c r="F14" s="30"/>
      <c r="G14" s="30"/>
      <c r="H14" s="30"/>
      <c r="I14" s="95" t="s">
        <v>22</v>
      </c>
      <c r="J14" s="23" t="str">
        <f>IF('Rekapitulácia stavby'!AN10="","",'Rekapitulácia stavby'!AN10)</f>
        <v/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1"/>
      <c r="C15" s="30"/>
      <c r="D15" s="30"/>
      <c r="E15" s="23" t="str">
        <f>IF('Rekapitulácia stavby'!E11="","",'Rekapitulácia stavby'!E11)</f>
        <v xml:space="preserve"> </v>
      </c>
      <c r="F15" s="30"/>
      <c r="G15" s="30"/>
      <c r="H15" s="30"/>
      <c r="I15" s="95" t="s">
        <v>23</v>
      </c>
      <c r="J15" s="23" t="str">
        <f>IF('Rekapitulácia stavby'!AN11="","",'Rekapitulácia stavby'!AN11)</f>
        <v/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" customHeight="1">
      <c r="A16" s="30"/>
      <c r="B16" s="31"/>
      <c r="C16" s="30"/>
      <c r="D16" s="30"/>
      <c r="E16" s="30"/>
      <c r="F16" s="30"/>
      <c r="G16" s="30"/>
      <c r="H16" s="30"/>
      <c r="I16" s="94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5" t="s">
        <v>24</v>
      </c>
      <c r="E17" s="30"/>
      <c r="F17" s="30"/>
      <c r="G17" s="30"/>
      <c r="H17" s="30"/>
      <c r="I17" s="95" t="s">
        <v>22</v>
      </c>
      <c r="J17" s="26" t="str">
        <f>'Rekapitulácia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43" t="str">
        <f>'Rekapitulácia stavby'!E14</f>
        <v>Vyplň údaj</v>
      </c>
      <c r="F18" s="229"/>
      <c r="G18" s="229"/>
      <c r="H18" s="229"/>
      <c r="I18" s="95" t="s">
        <v>23</v>
      </c>
      <c r="J18" s="26" t="str">
        <f>'Rekapitulácia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" customHeight="1">
      <c r="A19" s="30"/>
      <c r="B19" s="31"/>
      <c r="C19" s="30"/>
      <c r="D19" s="30"/>
      <c r="E19" s="30"/>
      <c r="F19" s="30"/>
      <c r="G19" s="30"/>
      <c r="H19" s="30"/>
      <c r="I19" s="94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5" t="s">
        <v>26</v>
      </c>
      <c r="E20" s="30"/>
      <c r="F20" s="30"/>
      <c r="G20" s="30"/>
      <c r="H20" s="30"/>
      <c r="I20" s="95" t="s">
        <v>22</v>
      </c>
      <c r="J20" s="23" t="str">
        <f>IF('Rekapitulácia stavby'!AN16="","",'Rekapitulácia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3" t="str">
        <f>IF('Rekapitulácia stavby'!E17="","",'Rekapitulácia stavby'!E17)</f>
        <v xml:space="preserve"> </v>
      </c>
      <c r="F21" s="30"/>
      <c r="G21" s="30"/>
      <c r="H21" s="30"/>
      <c r="I21" s="95" t="s">
        <v>23</v>
      </c>
      <c r="J21" s="23" t="str">
        <f>IF('Rekapitulácia stavby'!AN17="","",'Rekapitulácia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" customHeight="1">
      <c r="A22" s="30"/>
      <c r="B22" s="31"/>
      <c r="C22" s="30"/>
      <c r="D22" s="30"/>
      <c r="E22" s="30"/>
      <c r="F22" s="30"/>
      <c r="G22" s="30"/>
      <c r="H22" s="30"/>
      <c r="I22" s="94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5" t="s">
        <v>29</v>
      </c>
      <c r="E23" s="30"/>
      <c r="F23" s="30"/>
      <c r="G23" s="30"/>
      <c r="H23" s="30"/>
      <c r="I23" s="95" t="s">
        <v>22</v>
      </c>
      <c r="J23" s="23" t="str">
        <f>IF('Rekapitulácia stavby'!AN19="","",'Rekapitulácia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3" t="str">
        <f>IF('Rekapitulácia stavby'!E20="","",'Rekapitulácia stavby'!E20)</f>
        <v xml:space="preserve"> </v>
      </c>
      <c r="F24" s="30"/>
      <c r="G24" s="30"/>
      <c r="H24" s="30"/>
      <c r="I24" s="95" t="s">
        <v>23</v>
      </c>
      <c r="J24" s="23" t="str">
        <f>IF('Rekapitulácia stavby'!AN20="","",'Rekapitulácia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" customHeight="1">
      <c r="A25" s="30"/>
      <c r="B25" s="31"/>
      <c r="C25" s="30"/>
      <c r="D25" s="30"/>
      <c r="E25" s="30"/>
      <c r="F25" s="30"/>
      <c r="G25" s="30"/>
      <c r="H25" s="30"/>
      <c r="I25" s="94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5" t="s">
        <v>30</v>
      </c>
      <c r="E26" s="30"/>
      <c r="F26" s="30"/>
      <c r="G26" s="30"/>
      <c r="H26" s="30"/>
      <c r="I26" s="94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6"/>
      <c r="B27" s="97"/>
      <c r="C27" s="96"/>
      <c r="D27" s="96"/>
      <c r="E27" s="233" t="s">
        <v>1</v>
      </c>
      <c r="F27" s="233"/>
      <c r="G27" s="233"/>
      <c r="H27" s="233"/>
      <c r="I27" s="98"/>
      <c r="J27" s="96"/>
      <c r="K27" s="96"/>
      <c r="L27" s="99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" customHeight="1">
      <c r="A28" s="30"/>
      <c r="B28" s="31"/>
      <c r="C28" s="30"/>
      <c r="D28" s="30"/>
      <c r="E28" s="30"/>
      <c r="F28" s="30"/>
      <c r="G28" s="30"/>
      <c r="H28" s="30"/>
      <c r="I28" s="94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" customHeight="1">
      <c r="A29" s="30"/>
      <c r="B29" s="31"/>
      <c r="C29" s="30"/>
      <c r="D29" s="64"/>
      <c r="E29" s="64"/>
      <c r="F29" s="64"/>
      <c r="G29" s="64"/>
      <c r="H29" s="64"/>
      <c r="I29" s="100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101" t="s">
        <v>31</v>
      </c>
      <c r="E30" s="30"/>
      <c r="F30" s="30"/>
      <c r="G30" s="30"/>
      <c r="H30" s="30"/>
      <c r="I30" s="94"/>
      <c r="J30" s="69">
        <f>ROUND(J118,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" customHeight="1">
      <c r="A31" s="30"/>
      <c r="B31" s="31"/>
      <c r="C31" s="30"/>
      <c r="D31" s="64"/>
      <c r="E31" s="64"/>
      <c r="F31" s="64"/>
      <c r="G31" s="64"/>
      <c r="H31" s="64"/>
      <c r="I31" s="100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" customHeight="1">
      <c r="A32" s="30"/>
      <c r="B32" s="31"/>
      <c r="C32" s="30"/>
      <c r="D32" s="30"/>
      <c r="E32" s="30"/>
      <c r="F32" s="34" t="s">
        <v>33</v>
      </c>
      <c r="G32" s="30"/>
      <c r="H32" s="30"/>
      <c r="I32" s="102" t="s">
        <v>32</v>
      </c>
      <c r="J32" s="34" t="s">
        <v>34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" customHeight="1">
      <c r="A33" s="30"/>
      <c r="B33" s="31"/>
      <c r="C33" s="30"/>
      <c r="D33" s="103" t="s">
        <v>35</v>
      </c>
      <c r="E33" s="25" t="s">
        <v>36</v>
      </c>
      <c r="F33" s="104">
        <f>ROUND((SUM(BE118:BE139)),  2)</f>
        <v>0</v>
      </c>
      <c r="G33" s="30"/>
      <c r="H33" s="30"/>
      <c r="I33" s="105">
        <v>0.2</v>
      </c>
      <c r="J33" s="104">
        <f>ROUND(((SUM(BE118:BE139))*I33),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customHeight="1">
      <c r="A34" s="30"/>
      <c r="B34" s="31"/>
      <c r="C34" s="30"/>
      <c r="D34" s="30"/>
      <c r="E34" s="25" t="s">
        <v>37</v>
      </c>
      <c r="F34" s="104">
        <f>ROUND((SUM(BF118:BF139)),  2)</f>
        <v>0</v>
      </c>
      <c r="G34" s="30"/>
      <c r="H34" s="30"/>
      <c r="I34" s="105">
        <v>0.2</v>
      </c>
      <c r="J34" s="104">
        <f>ROUND(((SUM(BF118:BF139))*I34),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hidden="1" customHeight="1">
      <c r="A35" s="30"/>
      <c r="B35" s="31"/>
      <c r="C35" s="30"/>
      <c r="D35" s="30"/>
      <c r="E35" s="25" t="s">
        <v>38</v>
      </c>
      <c r="F35" s="104">
        <f>ROUND((SUM(BG118:BG139)),  2)</f>
        <v>0</v>
      </c>
      <c r="G35" s="30"/>
      <c r="H35" s="30"/>
      <c r="I35" s="105">
        <v>0.2</v>
      </c>
      <c r="J35" s="104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hidden="1" customHeight="1">
      <c r="A36" s="30"/>
      <c r="B36" s="31"/>
      <c r="C36" s="30"/>
      <c r="D36" s="30"/>
      <c r="E36" s="25" t="s">
        <v>39</v>
      </c>
      <c r="F36" s="104">
        <f>ROUND((SUM(BH118:BH139)),  2)</f>
        <v>0</v>
      </c>
      <c r="G36" s="30"/>
      <c r="H36" s="30"/>
      <c r="I36" s="105">
        <v>0.2</v>
      </c>
      <c r="J36" s="104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hidden="1" customHeight="1">
      <c r="A37" s="30"/>
      <c r="B37" s="31"/>
      <c r="C37" s="30"/>
      <c r="D37" s="30"/>
      <c r="E37" s="25" t="s">
        <v>40</v>
      </c>
      <c r="F37" s="104">
        <f>ROUND((SUM(BI118:BI139)),  2)</f>
        <v>0</v>
      </c>
      <c r="G37" s="30"/>
      <c r="H37" s="30"/>
      <c r="I37" s="105">
        <v>0</v>
      </c>
      <c r="J37" s="104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" customHeight="1">
      <c r="A38" s="30"/>
      <c r="B38" s="31"/>
      <c r="C38" s="30"/>
      <c r="D38" s="30"/>
      <c r="E38" s="30"/>
      <c r="F38" s="30"/>
      <c r="G38" s="30"/>
      <c r="H38" s="30"/>
      <c r="I38" s="94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6"/>
      <c r="D39" s="107" t="s">
        <v>41</v>
      </c>
      <c r="E39" s="58"/>
      <c r="F39" s="58"/>
      <c r="G39" s="108" t="s">
        <v>42</v>
      </c>
      <c r="H39" s="109" t="s">
        <v>43</v>
      </c>
      <c r="I39" s="110"/>
      <c r="J39" s="111">
        <f>SUM(J30:J37)</f>
        <v>0</v>
      </c>
      <c r="K39" s="112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" customHeight="1">
      <c r="A40" s="30"/>
      <c r="B40" s="31"/>
      <c r="C40" s="30"/>
      <c r="D40" s="30"/>
      <c r="E40" s="30"/>
      <c r="F40" s="30"/>
      <c r="G40" s="30"/>
      <c r="H40" s="30"/>
      <c r="I40" s="94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" customHeight="1">
      <c r="B41" s="18"/>
      <c r="I41" s="91"/>
      <c r="L41" s="18"/>
    </row>
    <row r="42" spans="1:31" s="1" customFormat="1" ht="14.4" customHeight="1">
      <c r="B42" s="18"/>
      <c r="I42" s="91"/>
      <c r="L42" s="18"/>
    </row>
    <row r="43" spans="1:31" s="1" customFormat="1" ht="14.4" customHeight="1">
      <c r="B43" s="18"/>
      <c r="I43" s="91"/>
      <c r="L43" s="18"/>
    </row>
    <row r="44" spans="1:31" s="1" customFormat="1" ht="14.4" customHeight="1">
      <c r="B44" s="18"/>
      <c r="I44" s="91"/>
      <c r="L44" s="18"/>
    </row>
    <row r="45" spans="1:31" s="1" customFormat="1" ht="14.4" customHeight="1">
      <c r="B45" s="18"/>
      <c r="I45" s="91"/>
      <c r="L45" s="18"/>
    </row>
    <row r="46" spans="1:31" s="1" customFormat="1" ht="14.4" customHeight="1">
      <c r="B46" s="18"/>
      <c r="I46" s="91"/>
      <c r="L46" s="18"/>
    </row>
    <row r="47" spans="1:31" s="1" customFormat="1" ht="14.4" customHeight="1">
      <c r="B47" s="18"/>
      <c r="I47" s="91"/>
      <c r="L47" s="18"/>
    </row>
    <row r="48" spans="1:31" s="1" customFormat="1" ht="14.4" customHeight="1">
      <c r="B48" s="18"/>
      <c r="I48" s="91"/>
      <c r="L48" s="18"/>
    </row>
    <row r="49" spans="1:31" s="1" customFormat="1" ht="14.4" customHeight="1">
      <c r="B49" s="18"/>
      <c r="I49" s="91"/>
      <c r="L49" s="18"/>
    </row>
    <row r="50" spans="1:31" s="2" customFormat="1" ht="14.4" customHeight="1">
      <c r="B50" s="40"/>
      <c r="D50" s="41" t="s">
        <v>44</v>
      </c>
      <c r="E50" s="42"/>
      <c r="F50" s="42"/>
      <c r="G50" s="41" t="s">
        <v>45</v>
      </c>
      <c r="H50" s="42"/>
      <c r="I50" s="113"/>
      <c r="J50" s="42"/>
      <c r="K50" s="42"/>
      <c r="L50" s="40"/>
    </row>
    <row r="51" spans="1:31">
      <c r="B51" s="18"/>
      <c r="L51" s="18"/>
    </row>
    <row r="52" spans="1:31">
      <c r="B52" s="18"/>
      <c r="L52" s="18"/>
    </row>
    <row r="53" spans="1:31">
      <c r="B53" s="18"/>
      <c r="L53" s="18"/>
    </row>
    <row r="54" spans="1:31">
      <c r="B54" s="18"/>
      <c r="L54" s="18"/>
    </row>
    <row r="55" spans="1:31">
      <c r="B55" s="18"/>
      <c r="L55" s="18"/>
    </row>
    <row r="56" spans="1:31">
      <c r="B56" s="18"/>
      <c r="L56" s="18"/>
    </row>
    <row r="57" spans="1:31">
      <c r="B57" s="18"/>
      <c r="L57" s="18"/>
    </row>
    <row r="58" spans="1:31">
      <c r="B58" s="18"/>
      <c r="L58" s="18"/>
    </row>
    <row r="59" spans="1:31">
      <c r="B59" s="18"/>
      <c r="L59" s="18"/>
    </row>
    <row r="60" spans="1:31">
      <c r="B60" s="18"/>
      <c r="L60" s="18"/>
    </row>
    <row r="61" spans="1:31" s="2" customFormat="1" ht="13.2">
      <c r="A61" s="30"/>
      <c r="B61" s="31"/>
      <c r="C61" s="30"/>
      <c r="D61" s="43" t="s">
        <v>46</v>
      </c>
      <c r="E61" s="33"/>
      <c r="F61" s="114" t="s">
        <v>47</v>
      </c>
      <c r="G61" s="43" t="s">
        <v>46</v>
      </c>
      <c r="H61" s="33"/>
      <c r="I61" s="115"/>
      <c r="J61" s="116" t="s">
        <v>47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18"/>
      <c r="L62" s="18"/>
    </row>
    <row r="63" spans="1:31">
      <c r="B63" s="18"/>
      <c r="L63" s="18"/>
    </row>
    <row r="64" spans="1:31">
      <c r="B64" s="18"/>
      <c r="L64" s="18"/>
    </row>
    <row r="65" spans="1:31" s="2" customFormat="1" ht="13.2">
      <c r="A65" s="30"/>
      <c r="B65" s="31"/>
      <c r="C65" s="30"/>
      <c r="D65" s="41" t="s">
        <v>48</v>
      </c>
      <c r="E65" s="44"/>
      <c r="F65" s="44"/>
      <c r="G65" s="41" t="s">
        <v>49</v>
      </c>
      <c r="H65" s="44"/>
      <c r="I65" s="117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18"/>
      <c r="L66" s="18"/>
    </row>
    <row r="67" spans="1:31">
      <c r="B67" s="18"/>
      <c r="L67" s="18"/>
    </row>
    <row r="68" spans="1:31">
      <c r="B68" s="18"/>
      <c r="L68" s="18"/>
    </row>
    <row r="69" spans="1:31">
      <c r="B69" s="18"/>
      <c r="L69" s="18"/>
    </row>
    <row r="70" spans="1:31">
      <c r="B70" s="18"/>
      <c r="L70" s="18"/>
    </row>
    <row r="71" spans="1:31">
      <c r="B71" s="18"/>
      <c r="L71" s="18"/>
    </row>
    <row r="72" spans="1:31">
      <c r="B72" s="18"/>
      <c r="L72" s="18"/>
    </row>
    <row r="73" spans="1:31">
      <c r="B73" s="18"/>
      <c r="L73" s="18"/>
    </row>
    <row r="74" spans="1:31">
      <c r="B74" s="18"/>
      <c r="L74" s="18"/>
    </row>
    <row r="75" spans="1:31">
      <c r="B75" s="18"/>
      <c r="L75" s="18"/>
    </row>
    <row r="76" spans="1:31" s="2" customFormat="1" ht="13.2">
      <c r="A76" s="30"/>
      <c r="B76" s="31"/>
      <c r="C76" s="30"/>
      <c r="D76" s="43" t="s">
        <v>46</v>
      </c>
      <c r="E76" s="33"/>
      <c r="F76" s="114" t="s">
        <v>47</v>
      </c>
      <c r="G76" s="43" t="s">
        <v>46</v>
      </c>
      <c r="H76" s="33"/>
      <c r="I76" s="115"/>
      <c r="J76" s="116" t="s">
        <v>47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customHeight="1">
      <c r="A77" s="30"/>
      <c r="B77" s="45"/>
      <c r="C77" s="46"/>
      <c r="D77" s="46"/>
      <c r="E77" s="46"/>
      <c r="F77" s="46"/>
      <c r="G77" s="46"/>
      <c r="H77" s="46"/>
      <c r="I77" s="118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" customHeight="1">
      <c r="A81" s="30"/>
      <c r="B81" s="47"/>
      <c r="C81" s="48"/>
      <c r="D81" s="48"/>
      <c r="E81" s="48"/>
      <c r="F81" s="48"/>
      <c r="G81" s="48"/>
      <c r="H81" s="48"/>
      <c r="I81" s="119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" customHeight="1">
      <c r="A82" s="30"/>
      <c r="B82" s="31"/>
      <c r="C82" s="19" t="s">
        <v>90</v>
      </c>
      <c r="D82" s="30"/>
      <c r="E82" s="30"/>
      <c r="F82" s="30"/>
      <c r="G82" s="30"/>
      <c r="H82" s="30"/>
      <c r="I82" s="94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94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5" t="s">
        <v>14</v>
      </c>
      <c r="D84" s="30"/>
      <c r="E84" s="30"/>
      <c r="F84" s="30"/>
      <c r="G84" s="30"/>
      <c r="H84" s="30"/>
      <c r="I84" s="94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customHeight="1">
      <c r="A85" s="30"/>
      <c r="B85" s="31"/>
      <c r="C85" s="30"/>
      <c r="D85" s="30"/>
      <c r="E85" s="241" t="str">
        <f>E7</f>
        <v>Hala Kraspol Brezová pod Bradlom</v>
      </c>
      <c r="F85" s="242"/>
      <c r="G85" s="242"/>
      <c r="H85" s="242"/>
      <c r="I85" s="94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5" t="s">
        <v>88</v>
      </c>
      <c r="D86" s="30"/>
      <c r="E86" s="30"/>
      <c r="F86" s="30"/>
      <c r="G86" s="30"/>
      <c r="H86" s="30"/>
      <c r="I86" s="94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0"/>
      <c r="D87" s="30"/>
      <c r="E87" s="226" t="str">
        <f>E9</f>
        <v>02 - Fotovoltaické panely</v>
      </c>
      <c r="F87" s="240"/>
      <c r="G87" s="240"/>
      <c r="H87" s="240"/>
      <c r="I87" s="94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94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5" t="s">
        <v>18</v>
      </c>
      <c r="D89" s="30"/>
      <c r="E89" s="30"/>
      <c r="F89" s="23" t="str">
        <f>F12</f>
        <v/>
      </c>
      <c r="G89" s="30"/>
      <c r="H89" s="30"/>
      <c r="I89" s="95" t="s">
        <v>20</v>
      </c>
      <c r="J89" s="53">
        <f>IF(J12="","",J12)</f>
        <v>44396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" customHeight="1">
      <c r="A90" s="30"/>
      <c r="B90" s="31"/>
      <c r="C90" s="30"/>
      <c r="D90" s="30"/>
      <c r="E90" s="30"/>
      <c r="F90" s="30"/>
      <c r="G90" s="30"/>
      <c r="H90" s="30"/>
      <c r="I90" s="94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15" customHeight="1">
      <c r="A91" s="30"/>
      <c r="B91" s="31"/>
      <c r="C91" s="25" t="s">
        <v>21</v>
      </c>
      <c r="D91" s="30"/>
      <c r="E91" s="30"/>
      <c r="F91" s="23" t="str">
        <f>E15</f>
        <v xml:space="preserve"> </v>
      </c>
      <c r="G91" s="30"/>
      <c r="H91" s="30"/>
      <c r="I91" s="95" t="s">
        <v>26</v>
      </c>
      <c r="J91" s="28" t="str">
        <f>E21</f>
        <v xml:space="preserve"> 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15" customHeight="1">
      <c r="A92" s="30"/>
      <c r="B92" s="31"/>
      <c r="C92" s="25" t="s">
        <v>24</v>
      </c>
      <c r="D92" s="30"/>
      <c r="E92" s="30"/>
      <c r="F92" s="23" t="str">
        <f>IF(E18="","",E18)</f>
        <v>Vyplň údaj</v>
      </c>
      <c r="G92" s="30"/>
      <c r="H92" s="30"/>
      <c r="I92" s="95" t="s">
        <v>29</v>
      </c>
      <c r="J92" s="28" t="str">
        <f>E24</f>
        <v xml:space="preserve"> 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94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20" t="s">
        <v>91</v>
      </c>
      <c r="D94" s="106"/>
      <c r="E94" s="106"/>
      <c r="F94" s="106"/>
      <c r="G94" s="106"/>
      <c r="H94" s="106"/>
      <c r="I94" s="121"/>
      <c r="J94" s="122" t="s">
        <v>92</v>
      </c>
      <c r="K94" s="106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94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65" customHeight="1">
      <c r="A96" s="30"/>
      <c r="B96" s="31"/>
      <c r="C96" s="123" t="s">
        <v>93</v>
      </c>
      <c r="D96" s="30"/>
      <c r="E96" s="30"/>
      <c r="F96" s="30"/>
      <c r="G96" s="30"/>
      <c r="H96" s="30"/>
      <c r="I96" s="94"/>
      <c r="J96" s="69">
        <f>J118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94</v>
      </c>
    </row>
    <row r="97" spans="1:31" s="9" customFormat="1" ht="24.9" customHeight="1">
      <c r="B97" s="124"/>
      <c r="D97" s="125" t="s">
        <v>294</v>
      </c>
      <c r="E97" s="126"/>
      <c r="F97" s="126"/>
      <c r="G97" s="126"/>
      <c r="H97" s="126"/>
      <c r="I97" s="127"/>
      <c r="J97" s="128">
        <f>J119</f>
        <v>0</v>
      </c>
      <c r="L97" s="124"/>
    </row>
    <row r="98" spans="1:31" s="10" customFormat="1" ht="19.95" customHeight="1">
      <c r="B98" s="129"/>
      <c r="D98" s="130" t="s">
        <v>295</v>
      </c>
      <c r="E98" s="131"/>
      <c r="F98" s="131"/>
      <c r="G98" s="131"/>
      <c r="H98" s="131"/>
      <c r="I98" s="132"/>
      <c r="J98" s="133">
        <f>J120</f>
        <v>0</v>
      </c>
      <c r="L98" s="129"/>
    </row>
    <row r="99" spans="1:31" s="2" customFormat="1" ht="21.75" customHeight="1">
      <c r="A99" s="30"/>
      <c r="B99" s="31"/>
      <c r="C99" s="30"/>
      <c r="D99" s="30"/>
      <c r="E99" s="30"/>
      <c r="F99" s="30"/>
      <c r="G99" s="30"/>
      <c r="H99" s="30"/>
      <c r="I99" s="94"/>
      <c r="J99" s="30"/>
      <c r="K99" s="30"/>
      <c r="L99" s="4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31" s="2" customFormat="1" ht="6.9" customHeight="1">
      <c r="A100" s="30"/>
      <c r="B100" s="45"/>
      <c r="C100" s="46"/>
      <c r="D100" s="46"/>
      <c r="E100" s="46"/>
      <c r="F100" s="46"/>
      <c r="G100" s="46"/>
      <c r="H100" s="46"/>
      <c r="I100" s="118"/>
      <c r="J100" s="46"/>
      <c r="K100" s="46"/>
      <c r="L100" s="4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4" spans="1:31" s="2" customFormat="1" ht="6.9" customHeight="1">
      <c r="A104" s="30"/>
      <c r="B104" s="47"/>
      <c r="C104" s="48"/>
      <c r="D104" s="48"/>
      <c r="E104" s="48"/>
      <c r="F104" s="48"/>
      <c r="G104" s="48"/>
      <c r="H104" s="48"/>
      <c r="I104" s="119"/>
      <c r="J104" s="48"/>
      <c r="K104" s="48"/>
      <c r="L104" s="4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24.9" customHeight="1">
      <c r="A105" s="30"/>
      <c r="B105" s="31"/>
      <c r="C105" s="19" t="s">
        <v>103</v>
      </c>
      <c r="D105" s="30"/>
      <c r="E105" s="30"/>
      <c r="F105" s="30"/>
      <c r="G105" s="30"/>
      <c r="H105" s="30"/>
      <c r="I105" s="94"/>
      <c r="J105" s="30"/>
      <c r="K105" s="30"/>
      <c r="L105" s="4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6.9" customHeight="1">
      <c r="A106" s="30"/>
      <c r="B106" s="31"/>
      <c r="C106" s="30"/>
      <c r="D106" s="30"/>
      <c r="E106" s="30"/>
      <c r="F106" s="30"/>
      <c r="G106" s="30"/>
      <c r="H106" s="30"/>
      <c r="I106" s="94"/>
      <c r="J106" s="30"/>
      <c r="K106" s="30"/>
      <c r="L106" s="4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12" customHeight="1">
      <c r="A107" s="30"/>
      <c r="B107" s="31"/>
      <c r="C107" s="25" t="s">
        <v>14</v>
      </c>
      <c r="D107" s="30"/>
      <c r="E107" s="30"/>
      <c r="F107" s="30"/>
      <c r="G107" s="30"/>
      <c r="H107" s="30"/>
      <c r="I107" s="94"/>
      <c r="J107" s="30"/>
      <c r="K107" s="30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16.5" customHeight="1">
      <c r="A108" s="30"/>
      <c r="B108" s="31"/>
      <c r="C108" s="30"/>
      <c r="D108" s="30"/>
      <c r="E108" s="241" t="str">
        <f>E7</f>
        <v>Hala Kraspol Brezová pod Bradlom</v>
      </c>
      <c r="F108" s="242"/>
      <c r="G108" s="242"/>
      <c r="H108" s="242"/>
      <c r="I108" s="94"/>
      <c r="J108" s="30"/>
      <c r="K108" s="30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2" customHeight="1">
      <c r="A109" s="30"/>
      <c r="B109" s="31"/>
      <c r="C109" s="25" t="s">
        <v>88</v>
      </c>
      <c r="D109" s="30"/>
      <c r="E109" s="30"/>
      <c r="F109" s="30"/>
      <c r="G109" s="30"/>
      <c r="H109" s="30"/>
      <c r="I109" s="94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6.5" customHeight="1">
      <c r="A110" s="30"/>
      <c r="B110" s="31"/>
      <c r="C110" s="30"/>
      <c r="D110" s="30"/>
      <c r="E110" s="226" t="str">
        <f>E9</f>
        <v>02 - Fotovoltaické panely</v>
      </c>
      <c r="F110" s="240"/>
      <c r="G110" s="240"/>
      <c r="H110" s="240"/>
      <c r="I110" s="94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" customHeight="1">
      <c r="A111" s="30"/>
      <c r="B111" s="31"/>
      <c r="C111" s="30"/>
      <c r="D111" s="30"/>
      <c r="E111" s="30"/>
      <c r="F111" s="30"/>
      <c r="G111" s="30"/>
      <c r="H111" s="30"/>
      <c r="I111" s="94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2" customHeight="1">
      <c r="A112" s="30"/>
      <c r="B112" s="31"/>
      <c r="C112" s="25" t="s">
        <v>18</v>
      </c>
      <c r="D112" s="30"/>
      <c r="E112" s="30"/>
      <c r="F112" s="23" t="str">
        <f>F12</f>
        <v/>
      </c>
      <c r="G112" s="30"/>
      <c r="H112" s="30"/>
      <c r="I112" s="95" t="s">
        <v>20</v>
      </c>
      <c r="J112" s="53">
        <f>IF(J12="","",J12)</f>
        <v>44396</v>
      </c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6.9" customHeight="1">
      <c r="A113" s="30"/>
      <c r="B113" s="31"/>
      <c r="C113" s="30"/>
      <c r="D113" s="30"/>
      <c r="E113" s="30"/>
      <c r="F113" s="30"/>
      <c r="G113" s="30"/>
      <c r="H113" s="30"/>
      <c r="I113" s="94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5.15" customHeight="1">
      <c r="A114" s="30"/>
      <c r="B114" s="31"/>
      <c r="C114" s="25" t="s">
        <v>21</v>
      </c>
      <c r="D114" s="30"/>
      <c r="E114" s="30"/>
      <c r="F114" s="23" t="str">
        <f>E15</f>
        <v xml:space="preserve"> </v>
      </c>
      <c r="G114" s="30"/>
      <c r="H114" s="30"/>
      <c r="I114" s="95" t="s">
        <v>26</v>
      </c>
      <c r="J114" s="28" t="str">
        <f>E21</f>
        <v xml:space="preserve"> </v>
      </c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5.15" customHeight="1">
      <c r="A115" s="30"/>
      <c r="B115" s="31"/>
      <c r="C115" s="25" t="s">
        <v>24</v>
      </c>
      <c r="D115" s="30"/>
      <c r="E115" s="30"/>
      <c r="F115" s="23" t="str">
        <f>IF(E18="","",E18)</f>
        <v>Vyplň údaj</v>
      </c>
      <c r="G115" s="30"/>
      <c r="H115" s="30"/>
      <c r="I115" s="95" t="s">
        <v>29</v>
      </c>
      <c r="J115" s="28" t="str">
        <f>E24</f>
        <v xml:space="preserve"> </v>
      </c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0.35" customHeight="1">
      <c r="A116" s="30"/>
      <c r="B116" s="31"/>
      <c r="C116" s="30"/>
      <c r="D116" s="30"/>
      <c r="E116" s="30"/>
      <c r="F116" s="30"/>
      <c r="G116" s="30"/>
      <c r="H116" s="30"/>
      <c r="I116" s="94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11" customFormat="1" ht="29.25" customHeight="1">
      <c r="A117" s="134"/>
      <c r="B117" s="135"/>
      <c r="C117" s="136" t="s">
        <v>104</v>
      </c>
      <c r="D117" s="137" t="s">
        <v>56</v>
      </c>
      <c r="E117" s="137" t="s">
        <v>52</v>
      </c>
      <c r="F117" s="137" t="s">
        <v>53</v>
      </c>
      <c r="G117" s="137" t="s">
        <v>105</v>
      </c>
      <c r="H117" s="137" t="s">
        <v>106</v>
      </c>
      <c r="I117" s="138" t="s">
        <v>107</v>
      </c>
      <c r="J117" s="139" t="s">
        <v>92</v>
      </c>
      <c r="K117" s="140" t="s">
        <v>108</v>
      </c>
      <c r="L117" s="141"/>
      <c r="M117" s="60" t="s">
        <v>1</v>
      </c>
      <c r="N117" s="61" t="s">
        <v>35</v>
      </c>
      <c r="O117" s="61" t="s">
        <v>109</v>
      </c>
      <c r="P117" s="61" t="s">
        <v>110</v>
      </c>
      <c r="Q117" s="61" t="s">
        <v>111</v>
      </c>
      <c r="R117" s="61" t="s">
        <v>112</v>
      </c>
      <c r="S117" s="61" t="s">
        <v>113</v>
      </c>
      <c r="T117" s="62" t="s">
        <v>114</v>
      </c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</row>
    <row r="118" spans="1:65" s="2" customFormat="1" ht="22.65" customHeight="1">
      <c r="A118" s="30"/>
      <c r="B118" s="31"/>
      <c r="C118" s="67" t="s">
        <v>93</v>
      </c>
      <c r="D118" s="30"/>
      <c r="E118" s="30"/>
      <c r="F118" s="30"/>
      <c r="G118" s="30"/>
      <c r="H118" s="30"/>
      <c r="I118" s="94"/>
      <c r="J118" s="142">
        <f>BK118</f>
        <v>0</v>
      </c>
      <c r="K118" s="30"/>
      <c r="L118" s="31"/>
      <c r="M118" s="63"/>
      <c r="N118" s="54"/>
      <c r="O118" s="64"/>
      <c r="P118" s="143">
        <f>P119</f>
        <v>0</v>
      </c>
      <c r="Q118" s="64"/>
      <c r="R118" s="143">
        <f>R119</f>
        <v>0</v>
      </c>
      <c r="S118" s="64"/>
      <c r="T118" s="144">
        <f>T119</f>
        <v>0</v>
      </c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T118" s="15" t="s">
        <v>70</v>
      </c>
      <c r="AU118" s="15" t="s">
        <v>94</v>
      </c>
      <c r="BK118" s="145">
        <f>BK119</f>
        <v>0</v>
      </c>
    </row>
    <row r="119" spans="1:65" s="12" customFormat="1" ht="25.95" customHeight="1">
      <c r="B119" s="146"/>
      <c r="D119" s="147" t="s">
        <v>70</v>
      </c>
      <c r="E119" s="148" t="s">
        <v>156</v>
      </c>
      <c r="F119" s="148" t="s">
        <v>296</v>
      </c>
      <c r="I119" s="149"/>
      <c r="J119" s="150">
        <f>BK119</f>
        <v>0</v>
      </c>
      <c r="L119" s="146"/>
      <c r="M119" s="151"/>
      <c r="N119" s="152"/>
      <c r="O119" s="152"/>
      <c r="P119" s="153">
        <f>P120</f>
        <v>0</v>
      </c>
      <c r="Q119" s="152"/>
      <c r="R119" s="153">
        <f>R120</f>
        <v>0</v>
      </c>
      <c r="S119" s="152"/>
      <c r="T119" s="154">
        <f>T120</f>
        <v>0</v>
      </c>
      <c r="AR119" s="147" t="s">
        <v>130</v>
      </c>
      <c r="AT119" s="155" t="s">
        <v>70</v>
      </c>
      <c r="AU119" s="155" t="s">
        <v>71</v>
      </c>
      <c r="AY119" s="147" t="s">
        <v>117</v>
      </c>
      <c r="BK119" s="156">
        <f>BK120</f>
        <v>0</v>
      </c>
    </row>
    <row r="120" spans="1:65" s="12" customFormat="1" ht="22.65" customHeight="1">
      <c r="B120" s="146"/>
      <c r="D120" s="147" t="s">
        <v>70</v>
      </c>
      <c r="E120" s="157" t="s">
        <v>297</v>
      </c>
      <c r="F120" s="157" t="s">
        <v>298</v>
      </c>
      <c r="I120" s="149"/>
      <c r="J120" s="158">
        <f>BK120</f>
        <v>0</v>
      </c>
      <c r="L120" s="146"/>
      <c r="M120" s="151"/>
      <c r="N120" s="152"/>
      <c r="O120" s="152"/>
      <c r="P120" s="153">
        <f>SUM(P121:P139)</f>
        <v>0</v>
      </c>
      <c r="Q120" s="152"/>
      <c r="R120" s="153">
        <f>SUM(R121:R139)</f>
        <v>0</v>
      </c>
      <c r="S120" s="152"/>
      <c r="T120" s="154">
        <f>SUM(T121:T139)</f>
        <v>0</v>
      </c>
      <c r="AR120" s="147" t="s">
        <v>130</v>
      </c>
      <c r="AT120" s="155" t="s">
        <v>70</v>
      </c>
      <c r="AU120" s="155" t="s">
        <v>79</v>
      </c>
      <c r="AY120" s="147" t="s">
        <v>117</v>
      </c>
      <c r="BK120" s="156">
        <f>SUM(BK121:BK139)</f>
        <v>0</v>
      </c>
    </row>
    <row r="121" spans="1:65" s="2" customFormat="1" ht="24" customHeight="1">
      <c r="A121" s="30"/>
      <c r="B121" s="159"/>
      <c r="C121" s="183" t="s">
        <v>79</v>
      </c>
      <c r="D121" s="183" t="s">
        <v>156</v>
      </c>
      <c r="E121" s="184" t="s">
        <v>299</v>
      </c>
      <c r="F121" s="185" t="s">
        <v>300</v>
      </c>
      <c r="G121" s="186" t="s">
        <v>301</v>
      </c>
      <c r="H121" s="187">
        <v>60</v>
      </c>
      <c r="I121" s="188"/>
      <c r="J121" s="187">
        <f t="shared" ref="J121:J139" si="0">ROUND(I121*H121,3)</f>
        <v>0</v>
      </c>
      <c r="K121" s="189"/>
      <c r="L121" s="190"/>
      <c r="M121" s="191" t="s">
        <v>1</v>
      </c>
      <c r="N121" s="192" t="s">
        <v>37</v>
      </c>
      <c r="O121" s="56"/>
      <c r="P121" s="169">
        <f t="shared" ref="P121:P139" si="1">O121*H121</f>
        <v>0</v>
      </c>
      <c r="Q121" s="169">
        <v>0</v>
      </c>
      <c r="R121" s="169">
        <f t="shared" ref="R121:R139" si="2">Q121*H121</f>
        <v>0</v>
      </c>
      <c r="S121" s="169">
        <v>0</v>
      </c>
      <c r="T121" s="170">
        <f t="shared" ref="T121:T139" si="3">S121*H121</f>
        <v>0</v>
      </c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R121" s="171" t="s">
        <v>162</v>
      </c>
      <c r="AT121" s="171" t="s">
        <v>156</v>
      </c>
      <c r="AU121" s="171" t="s">
        <v>125</v>
      </c>
      <c r="AY121" s="15" t="s">
        <v>117</v>
      </c>
      <c r="BE121" s="172">
        <f t="shared" ref="BE121:BE139" si="4">IF(N121="základná",J121,0)</f>
        <v>0</v>
      </c>
      <c r="BF121" s="172">
        <f t="shared" ref="BF121:BF139" si="5">IF(N121="znížená",J121,0)</f>
        <v>0</v>
      </c>
      <c r="BG121" s="172">
        <f t="shared" ref="BG121:BG139" si="6">IF(N121="zákl. prenesená",J121,0)</f>
        <v>0</v>
      </c>
      <c r="BH121" s="172">
        <f t="shared" ref="BH121:BH139" si="7">IF(N121="zníž. prenesená",J121,0)</f>
        <v>0</v>
      </c>
      <c r="BI121" s="172">
        <f t="shared" ref="BI121:BI139" si="8">IF(N121="nulová",J121,0)</f>
        <v>0</v>
      </c>
      <c r="BJ121" s="15" t="s">
        <v>125</v>
      </c>
      <c r="BK121" s="173">
        <f t="shared" ref="BK121:BK139" si="9">ROUND(I121*H121,3)</f>
        <v>0</v>
      </c>
      <c r="BL121" s="15" t="s">
        <v>124</v>
      </c>
      <c r="BM121" s="171" t="s">
        <v>302</v>
      </c>
    </row>
    <row r="122" spans="1:65" s="2" customFormat="1" ht="24" customHeight="1">
      <c r="A122" s="30"/>
      <c r="B122" s="159"/>
      <c r="C122" s="183" t="s">
        <v>125</v>
      </c>
      <c r="D122" s="183" t="s">
        <v>156</v>
      </c>
      <c r="E122" s="184" t="s">
        <v>303</v>
      </c>
      <c r="F122" s="185" t="s">
        <v>304</v>
      </c>
      <c r="G122" s="186" t="s">
        <v>301</v>
      </c>
      <c r="H122" s="187">
        <v>2</v>
      </c>
      <c r="I122" s="188"/>
      <c r="J122" s="187">
        <f t="shared" si="0"/>
        <v>0</v>
      </c>
      <c r="K122" s="189"/>
      <c r="L122" s="190"/>
      <c r="M122" s="191" t="s">
        <v>1</v>
      </c>
      <c r="N122" s="192" t="s">
        <v>37</v>
      </c>
      <c r="O122" s="56"/>
      <c r="P122" s="169">
        <f t="shared" si="1"/>
        <v>0</v>
      </c>
      <c r="Q122" s="169">
        <v>0</v>
      </c>
      <c r="R122" s="169">
        <f t="shared" si="2"/>
        <v>0</v>
      </c>
      <c r="S122" s="169">
        <v>0</v>
      </c>
      <c r="T122" s="170">
        <f t="shared" si="3"/>
        <v>0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R122" s="171" t="s">
        <v>162</v>
      </c>
      <c r="AT122" s="171" t="s">
        <v>156</v>
      </c>
      <c r="AU122" s="171" t="s">
        <v>125</v>
      </c>
      <c r="AY122" s="15" t="s">
        <v>117</v>
      </c>
      <c r="BE122" s="172">
        <f t="shared" si="4"/>
        <v>0</v>
      </c>
      <c r="BF122" s="172">
        <f t="shared" si="5"/>
        <v>0</v>
      </c>
      <c r="BG122" s="172">
        <f t="shared" si="6"/>
        <v>0</v>
      </c>
      <c r="BH122" s="172">
        <f t="shared" si="7"/>
        <v>0</v>
      </c>
      <c r="BI122" s="172">
        <f t="shared" si="8"/>
        <v>0</v>
      </c>
      <c r="BJ122" s="15" t="s">
        <v>125</v>
      </c>
      <c r="BK122" s="173">
        <f t="shared" si="9"/>
        <v>0</v>
      </c>
      <c r="BL122" s="15" t="s">
        <v>124</v>
      </c>
      <c r="BM122" s="171" t="s">
        <v>305</v>
      </c>
    </row>
    <row r="123" spans="1:65" s="2" customFormat="1" ht="24" customHeight="1">
      <c r="A123" s="30"/>
      <c r="B123" s="159"/>
      <c r="C123" s="183" t="s">
        <v>130</v>
      </c>
      <c r="D123" s="183" t="s">
        <v>156</v>
      </c>
      <c r="E123" s="184" t="s">
        <v>306</v>
      </c>
      <c r="F123" s="185" t="s">
        <v>307</v>
      </c>
      <c r="G123" s="186" t="s">
        <v>301</v>
      </c>
      <c r="H123" s="187">
        <v>60</v>
      </c>
      <c r="I123" s="188"/>
      <c r="J123" s="187">
        <f t="shared" si="0"/>
        <v>0</v>
      </c>
      <c r="K123" s="189"/>
      <c r="L123" s="190"/>
      <c r="M123" s="191" t="s">
        <v>1</v>
      </c>
      <c r="N123" s="192" t="s">
        <v>37</v>
      </c>
      <c r="O123" s="56"/>
      <c r="P123" s="169">
        <f t="shared" si="1"/>
        <v>0</v>
      </c>
      <c r="Q123" s="169">
        <v>0</v>
      </c>
      <c r="R123" s="169">
        <f t="shared" si="2"/>
        <v>0</v>
      </c>
      <c r="S123" s="169">
        <v>0</v>
      </c>
      <c r="T123" s="170">
        <f t="shared" si="3"/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R123" s="171" t="s">
        <v>162</v>
      </c>
      <c r="AT123" s="171" t="s">
        <v>156</v>
      </c>
      <c r="AU123" s="171" t="s">
        <v>125</v>
      </c>
      <c r="AY123" s="15" t="s">
        <v>117</v>
      </c>
      <c r="BE123" s="172">
        <f t="shared" si="4"/>
        <v>0</v>
      </c>
      <c r="BF123" s="172">
        <f t="shared" si="5"/>
        <v>0</v>
      </c>
      <c r="BG123" s="172">
        <f t="shared" si="6"/>
        <v>0</v>
      </c>
      <c r="BH123" s="172">
        <f t="shared" si="7"/>
        <v>0</v>
      </c>
      <c r="BI123" s="172">
        <f t="shared" si="8"/>
        <v>0</v>
      </c>
      <c r="BJ123" s="15" t="s">
        <v>125</v>
      </c>
      <c r="BK123" s="173">
        <f t="shared" si="9"/>
        <v>0</v>
      </c>
      <c r="BL123" s="15" t="s">
        <v>124</v>
      </c>
      <c r="BM123" s="171" t="s">
        <v>308</v>
      </c>
    </row>
    <row r="124" spans="1:65" s="2" customFormat="1" ht="16.5" customHeight="1">
      <c r="A124" s="30"/>
      <c r="B124" s="159"/>
      <c r="C124" s="183" t="s">
        <v>124</v>
      </c>
      <c r="D124" s="183" t="s">
        <v>156</v>
      </c>
      <c r="E124" s="184" t="s">
        <v>309</v>
      </c>
      <c r="F124" s="185" t="s">
        <v>310</v>
      </c>
      <c r="G124" s="186" t="s">
        <v>301</v>
      </c>
      <c r="H124" s="187">
        <v>1</v>
      </c>
      <c r="I124" s="188"/>
      <c r="J124" s="187">
        <f t="shared" si="0"/>
        <v>0</v>
      </c>
      <c r="K124" s="189"/>
      <c r="L124" s="190"/>
      <c r="M124" s="191" t="s">
        <v>1</v>
      </c>
      <c r="N124" s="192" t="s">
        <v>37</v>
      </c>
      <c r="O124" s="56"/>
      <c r="P124" s="169">
        <f t="shared" si="1"/>
        <v>0</v>
      </c>
      <c r="Q124" s="169">
        <v>0</v>
      </c>
      <c r="R124" s="169">
        <f t="shared" si="2"/>
        <v>0</v>
      </c>
      <c r="S124" s="169">
        <v>0</v>
      </c>
      <c r="T124" s="170">
        <f t="shared" si="3"/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171" t="s">
        <v>162</v>
      </c>
      <c r="AT124" s="171" t="s">
        <v>156</v>
      </c>
      <c r="AU124" s="171" t="s">
        <v>125</v>
      </c>
      <c r="AY124" s="15" t="s">
        <v>117</v>
      </c>
      <c r="BE124" s="172">
        <f t="shared" si="4"/>
        <v>0</v>
      </c>
      <c r="BF124" s="172">
        <f t="shared" si="5"/>
        <v>0</v>
      </c>
      <c r="BG124" s="172">
        <f t="shared" si="6"/>
        <v>0</v>
      </c>
      <c r="BH124" s="172">
        <f t="shared" si="7"/>
        <v>0</v>
      </c>
      <c r="BI124" s="172">
        <f t="shared" si="8"/>
        <v>0</v>
      </c>
      <c r="BJ124" s="15" t="s">
        <v>125</v>
      </c>
      <c r="BK124" s="173">
        <f t="shared" si="9"/>
        <v>0</v>
      </c>
      <c r="BL124" s="15" t="s">
        <v>124</v>
      </c>
      <c r="BM124" s="171" t="s">
        <v>311</v>
      </c>
    </row>
    <row r="125" spans="1:65" s="2" customFormat="1" ht="16.5" customHeight="1">
      <c r="A125" s="30"/>
      <c r="B125" s="159"/>
      <c r="C125" s="183" t="s">
        <v>141</v>
      </c>
      <c r="D125" s="183" t="s">
        <v>156</v>
      </c>
      <c r="E125" s="184" t="s">
        <v>312</v>
      </c>
      <c r="F125" s="185" t="s">
        <v>313</v>
      </c>
      <c r="G125" s="186" t="s">
        <v>301</v>
      </c>
      <c r="H125" s="187">
        <v>2</v>
      </c>
      <c r="I125" s="188"/>
      <c r="J125" s="187">
        <f t="shared" si="0"/>
        <v>0</v>
      </c>
      <c r="K125" s="189"/>
      <c r="L125" s="190"/>
      <c r="M125" s="191" t="s">
        <v>1</v>
      </c>
      <c r="N125" s="192" t="s">
        <v>37</v>
      </c>
      <c r="O125" s="56"/>
      <c r="P125" s="169">
        <f t="shared" si="1"/>
        <v>0</v>
      </c>
      <c r="Q125" s="169">
        <v>0</v>
      </c>
      <c r="R125" s="169">
        <f t="shared" si="2"/>
        <v>0</v>
      </c>
      <c r="S125" s="169">
        <v>0</v>
      </c>
      <c r="T125" s="170">
        <f t="shared" si="3"/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71" t="s">
        <v>162</v>
      </c>
      <c r="AT125" s="171" t="s">
        <v>156</v>
      </c>
      <c r="AU125" s="171" t="s">
        <v>125</v>
      </c>
      <c r="AY125" s="15" t="s">
        <v>117</v>
      </c>
      <c r="BE125" s="172">
        <f t="shared" si="4"/>
        <v>0</v>
      </c>
      <c r="BF125" s="172">
        <f t="shared" si="5"/>
        <v>0</v>
      </c>
      <c r="BG125" s="172">
        <f t="shared" si="6"/>
        <v>0</v>
      </c>
      <c r="BH125" s="172">
        <f t="shared" si="7"/>
        <v>0</v>
      </c>
      <c r="BI125" s="172">
        <f t="shared" si="8"/>
        <v>0</v>
      </c>
      <c r="BJ125" s="15" t="s">
        <v>125</v>
      </c>
      <c r="BK125" s="173">
        <f t="shared" si="9"/>
        <v>0</v>
      </c>
      <c r="BL125" s="15" t="s">
        <v>124</v>
      </c>
      <c r="BM125" s="171" t="s">
        <v>314</v>
      </c>
    </row>
    <row r="126" spans="1:65" s="2" customFormat="1" ht="24" customHeight="1">
      <c r="A126" s="30"/>
      <c r="B126" s="159"/>
      <c r="C126" s="183" t="s">
        <v>150</v>
      </c>
      <c r="D126" s="183" t="s">
        <v>156</v>
      </c>
      <c r="E126" s="184" t="s">
        <v>315</v>
      </c>
      <c r="F126" s="185" t="s">
        <v>316</v>
      </c>
      <c r="G126" s="186" t="s">
        <v>301</v>
      </c>
      <c r="H126" s="187">
        <v>1</v>
      </c>
      <c r="I126" s="188"/>
      <c r="J126" s="187">
        <f t="shared" si="0"/>
        <v>0</v>
      </c>
      <c r="K126" s="189"/>
      <c r="L126" s="190"/>
      <c r="M126" s="191" t="s">
        <v>1</v>
      </c>
      <c r="N126" s="192" t="s">
        <v>37</v>
      </c>
      <c r="O126" s="56"/>
      <c r="P126" s="169">
        <f t="shared" si="1"/>
        <v>0</v>
      </c>
      <c r="Q126" s="169">
        <v>0</v>
      </c>
      <c r="R126" s="169">
        <f t="shared" si="2"/>
        <v>0</v>
      </c>
      <c r="S126" s="169">
        <v>0</v>
      </c>
      <c r="T126" s="170">
        <f t="shared" si="3"/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71" t="s">
        <v>162</v>
      </c>
      <c r="AT126" s="171" t="s">
        <v>156</v>
      </c>
      <c r="AU126" s="171" t="s">
        <v>125</v>
      </c>
      <c r="AY126" s="15" t="s">
        <v>117</v>
      </c>
      <c r="BE126" s="172">
        <f t="shared" si="4"/>
        <v>0</v>
      </c>
      <c r="BF126" s="172">
        <f t="shared" si="5"/>
        <v>0</v>
      </c>
      <c r="BG126" s="172">
        <f t="shared" si="6"/>
        <v>0</v>
      </c>
      <c r="BH126" s="172">
        <f t="shared" si="7"/>
        <v>0</v>
      </c>
      <c r="BI126" s="172">
        <f t="shared" si="8"/>
        <v>0</v>
      </c>
      <c r="BJ126" s="15" t="s">
        <v>125</v>
      </c>
      <c r="BK126" s="173">
        <f t="shared" si="9"/>
        <v>0</v>
      </c>
      <c r="BL126" s="15" t="s">
        <v>124</v>
      </c>
      <c r="BM126" s="171" t="s">
        <v>317</v>
      </c>
    </row>
    <row r="127" spans="1:65" s="2" customFormat="1" ht="16.5" customHeight="1">
      <c r="A127" s="30"/>
      <c r="B127" s="159"/>
      <c r="C127" s="183" t="s">
        <v>155</v>
      </c>
      <c r="D127" s="183" t="s">
        <v>156</v>
      </c>
      <c r="E127" s="184" t="s">
        <v>318</v>
      </c>
      <c r="F127" s="185" t="s">
        <v>319</v>
      </c>
      <c r="G127" s="186" t="s">
        <v>301</v>
      </c>
      <c r="H127" s="187">
        <v>4</v>
      </c>
      <c r="I127" s="188"/>
      <c r="J127" s="187">
        <f t="shared" si="0"/>
        <v>0</v>
      </c>
      <c r="K127" s="189"/>
      <c r="L127" s="190"/>
      <c r="M127" s="191" t="s">
        <v>1</v>
      </c>
      <c r="N127" s="192" t="s">
        <v>37</v>
      </c>
      <c r="O127" s="56"/>
      <c r="P127" s="169">
        <f t="shared" si="1"/>
        <v>0</v>
      </c>
      <c r="Q127" s="169">
        <v>0</v>
      </c>
      <c r="R127" s="169">
        <f t="shared" si="2"/>
        <v>0</v>
      </c>
      <c r="S127" s="169">
        <v>0</v>
      </c>
      <c r="T127" s="170">
        <f t="shared" si="3"/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71" t="s">
        <v>162</v>
      </c>
      <c r="AT127" s="171" t="s">
        <v>156</v>
      </c>
      <c r="AU127" s="171" t="s">
        <v>125</v>
      </c>
      <c r="AY127" s="15" t="s">
        <v>117</v>
      </c>
      <c r="BE127" s="172">
        <f t="shared" si="4"/>
        <v>0</v>
      </c>
      <c r="BF127" s="172">
        <f t="shared" si="5"/>
        <v>0</v>
      </c>
      <c r="BG127" s="172">
        <f t="shared" si="6"/>
        <v>0</v>
      </c>
      <c r="BH127" s="172">
        <f t="shared" si="7"/>
        <v>0</v>
      </c>
      <c r="BI127" s="172">
        <f t="shared" si="8"/>
        <v>0</v>
      </c>
      <c r="BJ127" s="15" t="s">
        <v>125</v>
      </c>
      <c r="BK127" s="173">
        <f t="shared" si="9"/>
        <v>0</v>
      </c>
      <c r="BL127" s="15" t="s">
        <v>124</v>
      </c>
      <c r="BM127" s="171" t="s">
        <v>320</v>
      </c>
    </row>
    <row r="128" spans="1:65" s="2" customFormat="1" ht="16.5" customHeight="1">
      <c r="A128" s="30"/>
      <c r="B128" s="159"/>
      <c r="C128" s="183" t="s">
        <v>162</v>
      </c>
      <c r="D128" s="183" t="s">
        <v>156</v>
      </c>
      <c r="E128" s="184" t="s">
        <v>321</v>
      </c>
      <c r="F128" s="185" t="s">
        <v>322</v>
      </c>
      <c r="G128" s="186" t="s">
        <v>301</v>
      </c>
      <c r="H128" s="187">
        <v>2</v>
      </c>
      <c r="I128" s="188"/>
      <c r="J128" s="187">
        <f t="shared" si="0"/>
        <v>0</v>
      </c>
      <c r="K128" s="189"/>
      <c r="L128" s="190"/>
      <c r="M128" s="191" t="s">
        <v>1</v>
      </c>
      <c r="N128" s="192" t="s">
        <v>37</v>
      </c>
      <c r="O128" s="56"/>
      <c r="P128" s="169">
        <f t="shared" si="1"/>
        <v>0</v>
      </c>
      <c r="Q128" s="169">
        <v>0</v>
      </c>
      <c r="R128" s="169">
        <f t="shared" si="2"/>
        <v>0</v>
      </c>
      <c r="S128" s="169">
        <v>0</v>
      </c>
      <c r="T128" s="170">
        <f t="shared" si="3"/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71" t="s">
        <v>162</v>
      </c>
      <c r="AT128" s="171" t="s">
        <v>156</v>
      </c>
      <c r="AU128" s="171" t="s">
        <v>125</v>
      </c>
      <c r="AY128" s="15" t="s">
        <v>117</v>
      </c>
      <c r="BE128" s="172">
        <f t="shared" si="4"/>
        <v>0</v>
      </c>
      <c r="BF128" s="172">
        <f t="shared" si="5"/>
        <v>0</v>
      </c>
      <c r="BG128" s="172">
        <f t="shared" si="6"/>
        <v>0</v>
      </c>
      <c r="BH128" s="172">
        <f t="shared" si="7"/>
        <v>0</v>
      </c>
      <c r="BI128" s="172">
        <f t="shared" si="8"/>
        <v>0</v>
      </c>
      <c r="BJ128" s="15" t="s">
        <v>125</v>
      </c>
      <c r="BK128" s="173">
        <f t="shared" si="9"/>
        <v>0</v>
      </c>
      <c r="BL128" s="15" t="s">
        <v>124</v>
      </c>
      <c r="BM128" s="171" t="s">
        <v>323</v>
      </c>
    </row>
    <row r="129" spans="1:65" s="2" customFormat="1" ht="16.5" customHeight="1">
      <c r="A129" s="30"/>
      <c r="B129" s="159"/>
      <c r="C129" s="183" t="s">
        <v>118</v>
      </c>
      <c r="D129" s="183" t="s">
        <v>156</v>
      </c>
      <c r="E129" s="184" t="s">
        <v>324</v>
      </c>
      <c r="F129" s="185" t="s">
        <v>325</v>
      </c>
      <c r="G129" s="186" t="s">
        <v>212</v>
      </c>
      <c r="H129" s="187">
        <v>20</v>
      </c>
      <c r="I129" s="188"/>
      <c r="J129" s="187">
        <f t="shared" si="0"/>
        <v>0</v>
      </c>
      <c r="K129" s="189"/>
      <c r="L129" s="190"/>
      <c r="M129" s="191" t="s">
        <v>1</v>
      </c>
      <c r="N129" s="192" t="s">
        <v>37</v>
      </c>
      <c r="O129" s="56"/>
      <c r="P129" s="169">
        <f t="shared" si="1"/>
        <v>0</v>
      </c>
      <c r="Q129" s="169">
        <v>0</v>
      </c>
      <c r="R129" s="169">
        <f t="shared" si="2"/>
        <v>0</v>
      </c>
      <c r="S129" s="169">
        <v>0</v>
      </c>
      <c r="T129" s="170">
        <f t="shared" si="3"/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71" t="s">
        <v>162</v>
      </c>
      <c r="AT129" s="171" t="s">
        <v>156</v>
      </c>
      <c r="AU129" s="171" t="s">
        <v>125</v>
      </c>
      <c r="AY129" s="15" t="s">
        <v>117</v>
      </c>
      <c r="BE129" s="172">
        <f t="shared" si="4"/>
        <v>0</v>
      </c>
      <c r="BF129" s="172">
        <f t="shared" si="5"/>
        <v>0</v>
      </c>
      <c r="BG129" s="172">
        <f t="shared" si="6"/>
        <v>0</v>
      </c>
      <c r="BH129" s="172">
        <f t="shared" si="7"/>
        <v>0</v>
      </c>
      <c r="BI129" s="172">
        <f t="shared" si="8"/>
        <v>0</v>
      </c>
      <c r="BJ129" s="15" t="s">
        <v>125</v>
      </c>
      <c r="BK129" s="173">
        <f t="shared" si="9"/>
        <v>0</v>
      </c>
      <c r="BL129" s="15" t="s">
        <v>124</v>
      </c>
      <c r="BM129" s="171" t="s">
        <v>326</v>
      </c>
    </row>
    <row r="130" spans="1:65" s="2" customFormat="1" ht="16.5" customHeight="1">
      <c r="A130" s="30"/>
      <c r="B130" s="159"/>
      <c r="C130" s="183" t="s">
        <v>170</v>
      </c>
      <c r="D130" s="183" t="s">
        <v>156</v>
      </c>
      <c r="E130" s="184" t="s">
        <v>327</v>
      </c>
      <c r="F130" s="185" t="s">
        <v>328</v>
      </c>
      <c r="G130" s="186" t="s">
        <v>212</v>
      </c>
      <c r="H130" s="187">
        <v>300</v>
      </c>
      <c r="I130" s="188"/>
      <c r="J130" s="187">
        <f t="shared" si="0"/>
        <v>0</v>
      </c>
      <c r="K130" s="189"/>
      <c r="L130" s="190"/>
      <c r="M130" s="191" t="s">
        <v>1</v>
      </c>
      <c r="N130" s="192" t="s">
        <v>37</v>
      </c>
      <c r="O130" s="56"/>
      <c r="P130" s="169">
        <f t="shared" si="1"/>
        <v>0</v>
      </c>
      <c r="Q130" s="169">
        <v>0</v>
      </c>
      <c r="R130" s="169">
        <f t="shared" si="2"/>
        <v>0</v>
      </c>
      <c r="S130" s="169">
        <v>0</v>
      </c>
      <c r="T130" s="170">
        <f t="shared" si="3"/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71" t="s">
        <v>162</v>
      </c>
      <c r="AT130" s="171" t="s">
        <v>156</v>
      </c>
      <c r="AU130" s="171" t="s">
        <v>125</v>
      </c>
      <c r="AY130" s="15" t="s">
        <v>117</v>
      </c>
      <c r="BE130" s="172">
        <f t="shared" si="4"/>
        <v>0</v>
      </c>
      <c r="BF130" s="172">
        <f t="shared" si="5"/>
        <v>0</v>
      </c>
      <c r="BG130" s="172">
        <f t="shared" si="6"/>
        <v>0</v>
      </c>
      <c r="BH130" s="172">
        <f t="shared" si="7"/>
        <v>0</v>
      </c>
      <c r="BI130" s="172">
        <f t="shared" si="8"/>
        <v>0</v>
      </c>
      <c r="BJ130" s="15" t="s">
        <v>125</v>
      </c>
      <c r="BK130" s="173">
        <f t="shared" si="9"/>
        <v>0</v>
      </c>
      <c r="BL130" s="15" t="s">
        <v>124</v>
      </c>
      <c r="BM130" s="171" t="s">
        <v>329</v>
      </c>
    </row>
    <row r="131" spans="1:65" s="2" customFormat="1" ht="16.5" customHeight="1">
      <c r="A131" s="30"/>
      <c r="B131" s="159"/>
      <c r="C131" s="183" t="s">
        <v>175</v>
      </c>
      <c r="D131" s="183" t="s">
        <v>156</v>
      </c>
      <c r="E131" s="184" t="s">
        <v>330</v>
      </c>
      <c r="F131" s="185" t="s">
        <v>331</v>
      </c>
      <c r="G131" s="186" t="s">
        <v>212</v>
      </c>
      <c r="H131" s="187">
        <v>25</v>
      </c>
      <c r="I131" s="188"/>
      <c r="J131" s="187">
        <f t="shared" si="0"/>
        <v>0</v>
      </c>
      <c r="K131" s="189"/>
      <c r="L131" s="190"/>
      <c r="M131" s="191" t="s">
        <v>1</v>
      </c>
      <c r="N131" s="192" t="s">
        <v>37</v>
      </c>
      <c r="O131" s="56"/>
      <c r="P131" s="169">
        <f t="shared" si="1"/>
        <v>0</v>
      </c>
      <c r="Q131" s="169">
        <v>0</v>
      </c>
      <c r="R131" s="169">
        <f t="shared" si="2"/>
        <v>0</v>
      </c>
      <c r="S131" s="169">
        <v>0</v>
      </c>
      <c r="T131" s="170">
        <f t="shared" si="3"/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71" t="s">
        <v>162</v>
      </c>
      <c r="AT131" s="171" t="s">
        <v>156</v>
      </c>
      <c r="AU131" s="171" t="s">
        <v>125</v>
      </c>
      <c r="AY131" s="15" t="s">
        <v>117</v>
      </c>
      <c r="BE131" s="172">
        <f t="shared" si="4"/>
        <v>0</v>
      </c>
      <c r="BF131" s="172">
        <f t="shared" si="5"/>
        <v>0</v>
      </c>
      <c r="BG131" s="172">
        <f t="shared" si="6"/>
        <v>0</v>
      </c>
      <c r="BH131" s="172">
        <f t="shared" si="7"/>
        <v>0</v>
      </c>
      <c r="BI131" s="172">
        <f t="shared" si="8"/>
        <v>0</v>
      </c>
      <c r="BJ131" s="15" t="s">
        <v>125</v>
      </c>
      <c r="BK131" s="173">
        <f t="shared" si="9"/>
        <v>0</v>
      </c>
      <c r="BL131" s="15" t="s">
        <v>124</v>
      </c>
      <c r="BM131" s="171" t="s">
        <v>332</v>
      </c>
    </row>
    <row r="132" spans="1:65" s="2" customFormat="1" ht="16.5" customHeight="1">
      <c r="A132" s="30"/>
      <c r="B132" s="159"/>
      <c r="C132" s="183" t="s">
        <v>180</v>
      </c>
      <c r="D132" s="183" t="s">
        <v>156</v>
      </c>
      <c r="E132" s="184" t="s">
        <v>333</v>
      </c>
      <c r="F132" s="185" t="s">
        <v>334</v>
      </c>
      <c r="G132" s="186" t="s">
        <v>335</v>
      </c>
      <c r="H132" s="187">
        <v>1</v>
      </c>
      <c r="I132" s="188"/>
      <c r="J132" s="187">
        <f t="shared" si="0"/>
        <v>0</v>
      </c>
      <c r="K132" s="189"/>
      <c r="L132" s="190"/>
      <c r="M132" s="191" t="s">
        <v>1</v>
      </c>
      <c r="N132" s="192" t="s">
        <v>37</v>
      </c>
      <c r="O132" s="56"/>
      <c r="P132" s="169">
        <f t="shared" si="1"/>
        <v>0</v>
      </c>
      <c r="Q132" s="169">
        <v>0</v>
      </c>
      <c r="R132" s="169">
        <f t="shared" si="2"/>
        <v>0</v>
      </c>
      <c r="S132" s="169">
        <v>0</v>
      </c>
      <c r="T132" s="170">
        <f t="shared" si="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71" t="s">
        <v>162</v>
      </c>
      <c r="AT132" s="171" t="s">
        <v>156</v>
      </c>
      <c r="AU132" s="171" t="s">
        <v>125</v>
      </c>
      <c r="AY132" s="15" t="s">
        <v>117</v>
      </c>
      <c r="BE132" s="172">
        <f t="shared" si="4"/>
        <v>0</v>
      </c>
      <c r="BF132" s="172">
        <f t="shared" si="5"/>
        <v>0</v>
      </c>
      <c r="BG132" s="172">
        <f t="shared" si="6"/>
        <v>0</v>
      </c>
      <c r="BH132" s="172">
        <f t="shared" si="7"/>
        <v>0</v>
      </c>
      <c r="BI132" s="172">
        <f t="shared" si="8"/>
        <v>0</v>
      </c>
      <c r="BJ132" s="15" t="s">
        <v>125</v>
      </c>
      <c r="BK132" s="173">
        <f t="shared" si="9"/>
        <v>0</v>
      </c>
      <c r="BL132" s="15" t="s">
        <v>124</v>
      </c>
      <c r="BM132" s="171" t="s">
        <v>336</v>
      </c>
    </row>
    <row r="133" spans="1:65" s="2" customFormat="1" ht="16.5" customHeight="1">
      <c r="A133" s="30"/>
      <c r="B133" s="159"/>
      <c r="C133" s="183" t="s">
        <v>185</v>
      </c>
      <c r="D133" s="183" t="s">
        <v>156</v>
      </c>
      <c r="E133" s="184" t="s">
        <v>337</v>
      </c>
      <c r="F133" s="185" t="s">
        <v>338</v>
      </c>
      <c r="G133" s="186" t="s">
        <v>335</v>
      </c>
      <c r="H133" s="187">
        <v>1</v>
      </c>
      <c r="I133" s="188"/>
      <c r="J133" s="187">
        <f t="shared" si="0"/>
        <v>0</v>
      </c>
      <c r="K133" s="189"/>
      <c r="L133" s="190"/>
      <c r="M133" s="191" t="s">
        <v>1</v>
      </c>
      <c r="N133" s="192" t="s">
        <v>37</v>
      </c>
      <c r="O133" s="56"/>
      <c r="P133" s="169">
        <f t="shared" si="1"/>
        <v>0</v>
      </c>
      <c r="Q133" s="169">
        <v>0</v>
      </c>
      <c r="R133" s="169">
        <f t="shared" si="2"/>
        <v>0</v>
      </c>
      <c r="S133" s="169">
        <v>0</v>
      </c>
      <c r="T133" s="170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71" t="s">
        <v>162</v>
      </c>
      <c r="AT133" s="171" t="s">
        <v>156</v>
      </c>
      <c r="AU133" s="171" t="s">
        <v>125</v>
      </c>
      <c r="AY133" s="15" t="s">
        <v>117</v>
      </c>
      <c r="BE133" s="172">
        <f t="shared" si="4"/>
        <v>0</v>
      </c>
      <c r="BF133" s="172">
        <f t="shared" si="5"/>
        <v>0</v>
      </c>
      <c r="BG133" s="172">
        <f t="shared" si="6"/>
        <v>0</v>
      </c>
      <c r="BH133" s="172">
        <f t="shared" si="7"/>
        <v>0</v>
      </c>
      <c r="BI133" s="172">
        <f t="shared" si="8"/>
        <v>0</v>
      </c>
      <c r="BJ133" s="15" t="s">
        <v>125</v>
      </c>
      <c r="BK133" s="173">
        <f t="shared" si="9"/>
        <v>0</v>
      </c>
      <c r="BL133" s="15" t="s">
        <v>124</v>
      </c>
      <c r="BM133" s="171" t="s">
        <v>339</v>
      </c>
    </row>
    <row r="134" spans="1:65" s="2" customFormat="1" ht="16.5" customHeight="1">
      <c r="A134" s="30"/>
      <c r="B134" s="159"/>
      <c r="C134" s="160" t="s">
        <v>190</v>
      </c>
      <c r="D134" s="160" t="s">
        <v>120</v>
      </c>
      <c r="E134" s="161" t="s">
        <v>340</v>
      </c>
      <c r="F134" s="162" t="s">
        <v>341</v>
      </c>
      <c r="G134" s="163" t="s">
        <v>301</v>
      </c>
      <c r="H134" s="164">
        <v>60</v>
      </c>
      <c r="I134" s="165"/>
      <c r="J134" s="164">
        <f t="shared" si="0"/>
        <v>0</v>
      </c>
      <c r="K134" s="166"/>
      <c r="L134" s="31"/>
      <c r="M134" s="167" t="s">
        <v>1</v>
      </c>
      <c r="N134" s="168" t="s">
        <v>37</v>
      </c>
      <c r="O134" s="56"/>
      <c r="P134" s="169">
        <f t="shared" si="1"/>
        <v>0</v>
      </c>
      <c r="Q134" s="169">
        <v>0</v>
      </c>
      <c r="R134" s="169">
        <f t="shared" si="2"/>
        <v>0</v>
      </c>
      <c r="S134" s="169">
        <v>0</v>
      </c>
      <c r="T134" s="170">
        <f t="shared" si="3"/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71" t="s">
        <v>124</v>
      </c>
      <c r="AT134" s="171" t="s">
        <v>120</v>
      </c>
      <c r="AU134" s="171" t="s">
        <v>125</v>
      </c>
      <c r="AY134" s="15" t="s">
        <v>117</v>
      </c>
      <c r="BE134" s="172">
        <f t="shared" si="4"/>
        <v>0</v>
      </c>
      <c r="BF134" s="172">
        <f t="shared" si="5"/>
        <v>0</v>
      </c>
      <c r="BG134" s="172">
        <f t="shared" si="6"/>
        <v>0</v>
      </c>
      <c r="BH134" s="172">
        <f t="shared" si="7"/>
        <v>0</v>
      </c>
      <c r="BI134" s="172">
        <f t="shared" si="8"/>
        <v>0</v>
      </c>
      <c r="BJ134" s="15" t="s">
        <v>125</v>
      </c>
      <c r="BK134" s="173">
        <f t="shared" si="9"/>
        <v>0</v>
      </c>
      <c r="BL134" s="15" t="s">
        <v>124</v>
      </c>
      <c r="BM134" s="171" t="s">
        <v>342</v>
      </c>
    </row>
    <row r="135" spans="1:65" s="2" customFormat="1" ht="16.5" customHeight="1">
      <c r="A135" s="30"/>
      <c r="B135" s="159"/>
      <c r="C135" s="160" t="s">
        <v>194</v>
      </c>
      <c r="D135" s="160" t="s">
        <v>120</v>
      </c>
      <c r="E135" s="161" t="s">
        <v>343</v>
      </c>
      <c r="F135" s="162" t="s">
        <v>344</v>
      </c>
      <c r="G135" s="163" t="s">
        <v>335</v>
      </c>
      <c r="H135" s="164">
        <v>1</v>
      </c>
      <c r="I135" s="165"/>
      <c r="J135" s="164">
        <f t="shared" si="0"/>
        <v>0</v>
      </c>
      <c r="K135" s="166"/>
      <c r="L135" s="31"/>
      <c r="M135" s="167" t="s">
        <v>1</v>
      </c>
      <c r="N135" s="168" t="s">
        <v>37</v>
      </c>
      <c r="O135" s="56"/>
      <c r="P135" s="169">
        <f t="shared" si="1"/>
        <v>0</v>
      </c>
      <c r="Q135" s="169">
        <v>0</v>
      </c>
      <c r="R135" s="169">
        <f t="shared" si="2"/>
        <v>0</v>
      </c>
      <c r="S135" s="169">
        <v>0</v>
      </c>
      <c r="T135" s="170">
        <f t="shared" si="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71" t="s">
        <v>124</v>
      </c>
      <c r="AT135" s="171" t="s">
        <v>120</v>
      </c>
      <c r="AU135" s="171" t="s">
        <v>125</v>
      </c>
      <c r="AY135" s="15" t="s">
        <v>117</v>
      </c>
      <c r="BE135" s="172">
        <f t="shared" si="4"/>
        <v>0</v>
      </c>
      <c r="BF135" s="172">
        <f t="shared" si="5"/>
        <v>0</v>
      </c>
      <c r="BG135" s="172">
        <f t="shared" si="6"/>
        <v>0</v>
      </c>
      <c r="BH135" s="172">
        <f t="shared" si="7"/>
        <v>0</v>
      </c>
      <c r="BI135" s="172">
        <f t="shared" si="8"/>
        <v>0</v>
      </c>
      <c r="BJ135" s="15" t="s">
        <v>125</v>
      </c>
      <c r="BK135" s="173">
        <f t="shared" si="9"/>
        <v>0</v>
      </c>
      <c r="BL135" s="15" t="s">
        <v>124</v>
      </c>
      <c r="BM135" s="171" t="s">
        <v>345</v>
      </c>
    </row>
    <row r="136" spans="1:65" s="2" customFormat="1" ht="16.5" customHeight="1">
      <c r="A136" s="30"/>
      <c r="B136" s="159"/>
      <c r="C136" s="160" t="s">
        <v>153</v>
      </c>
      <c r="D136" s="160" t="s">
        <v>120</v>
      </c>
      <c r="E136" s="161" t="s">
        <v>346</v>
      </c>
      <c r="F136" s="162" t="s">
        <v>347</v>
      </c>
      <c r="G136" s="163" t="s">
        <v>335</v>
      </c>
      <c r="H136" s="164">
        <v>1</v>
      </c>
      <c r="I136" s="165"/>
      <c r="J136" s="164">
        <f t="shared" si="0"/>
        <v>0</v>
      </c>
      <c r="K136" s="166"/>
      <c r="L136" s="31"/>
      <c r="M136" s="167" t="s">
        <v>1</v>
      </c>
      <c r="N136" s="168" t="s">
        <v>37</v>
      </c>
      <c r="O136" s="56"/>
      <c r="P136" s="169">
        <f t="shared" si="1"/>
        <v>0</v>
      </c>
      <c r="Q136" s="169">
        <v>0</v>
      </c>
      <c r="R136" s="169">
        <f t="shared" si="2"/>
        <v>0</v>
      </c>
      <c r="S136" s="169">
        <v>0</v>
      </c>
      <c r="T136" s="170">
        <f t="shared" si="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71" t="s">
        <v>124</v>
      </c>
      <c r="AT136" s="171" t="s">
        <v>120</v>
      </c>
      <c r="AU136" s="171" t="s">
        <v>125</v>
      </c>
      <c r="AY136" s="15" t="s">
        <v>117</v>
      </c>
      <c r="BE136" s="172">
        <f t="shared" si="4"/>
        <v>0</v>
      </c>
      <c r="BF136" s="172">
        <f t="shared" si="5"/>
        <v>0</v>
      </c>
      <c r="BG136" s="172">
        <f t="shared" si="6"/>
        <v>0</v>
      </c>
      <c r="BH136" s="172">
        <f t="shared" si="7"/>
        <v>0</v>
      </c>
      <c r="BI136" s="172">
        <f t="shared" si="8"/>
        <v>0</v>
      </c>
      <c r="BJ136" s="15" t="s">
        <v>125</v>
      </c>
      <c r="BK136" s="173">
        <f t="shared" si="9"/>
        <v>0</v>
      </c>
      <c r="BL136" s="15" t="s">
        <v>124</v>
      </c>
      <c r="BM136" s="171" t="s">
        <v>348</v>
      </c>
    </row>
    <row r="137" spans="1:65" s="2" customFormat="1" ht="24" customHeight="1">
      <c r="A137" s="30"/>
      <c r="B137" s="159"/>
      <c r="C137" s="160" t="s">
        <v>200</v>
      </c>
      <c r="D137" s="160" t="s">
        <v>120</v>
      </c>
      <c r="E137" s="161" t="s">
        <v>349</v>
      </c>
      <c r="F137" s="162" t="s">
        <v>350</v>
      </c>
      <c r="G137" s="163" t="s">
        <v>335</v>
      </c>
      <c r="H137" s="164">
        <v>1</v>
      </c>
      <c r="I137" s="165"/>
      <c r="J137" s="164">
        <f t="shared" si="0"/>
        <v>0</v>
      </c>
      <c r="K137" s="166"/>
      <c r="L137" s="31"/>
      <c r="M137" s="167" t="s">
        <v>1</v>
      </c>
      <c r="N137" s="168" t="s">
        <v>37</v>
      </c>
      <c r="O137" s="56"/>
      <c r="P137" s="169">
        <f t="shared" si="1"/>
        <v>0</v>
      </c>
      <c r="Q137" s="169">
        <v>0</v>
      </c>
      <c r="R137" s="169">
        <f t="shared" si="2"/>
        <v>0</v>
      </c>
      <c r="S137" s="169">
        <v>0</v>
      </c>
      <c r="T137" s="170">
        <f t="shared" si="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71" t="s">
        <v>124</v>
      </c>
      <c r="AT137" s="171" t="s">
        <v>120</v>
      </c>
      <c r="AU137" s="171" t="s">
        <v>125</v>
      </c>
      <c r="AY137" s="15" t="s">
        <v>117</v>
      </c>
      <c r="BE137" s="172">
        <f t="shared" si="4"/>
        <v>0</v>
      </c>
      <c r="BF137" s="172">
        <f t="shared" si="5"/>
        <v>0</v>
      </c>
      <c r="BG137" s="172">
        <f t="shared" si="6"/>
        <v>0</v>
      </c>
      <c r="BH137" s="172">
        <f t="shared" si="7"/>
        <v>0</v>
      </c>
      <c r="BI137" s="172">
        <f t="shared" si="8"/>
        <v>0</v>
      </c>
      <c r="BJ137" s="15" t="s">
        <v>125</v>
      </c>
      <c r="BK137" s="173">
        <f t="shared" si="9"/>
        <v>0</v>
      </c>
      <c r="BL137" s="15" t="s">
        <v>124</v>
      </c>
      <c r="BM137" s="171" t="s">
        <v>351</v>
      </c>
    </row>
    <row r="138" spans="1:65" s="2" customFormat="1" ht="16.5" customHeight="1">
      <c r="A138" s="30"/>
      <c r="B138" s="159"/>
      <c r="C138" s="160" t="s">
        <v>202</v>
      </c>
      <c r="D138" s="160" t="s">
        <v>120</v>
      </c>
      <c r="E138" s="161" t="s">
        <v>352</v>
      </c>
      <c r="F138" s="162" t="s">
        <v>353</v>
      </c>
      <c r="G138" s="163" t="s">
        <v>335</v>
      </c>
      <c r="H138" s="164">
        <v>1</v>
      </c>
      <c r="I138" s="165"/>
      <c r="J138" s="164">
        <f t="shared" si="0"/>
        <v>0</v>
      </c>
      <c r="K138" s="166"/>
      <c r="L138" s="31"/>
      <c r="M138" s="167" t="s">
        <v>1</v>
      </c>
      <c r="N138" s="168" t="s">
        <v>37</v>
      </c>
      <c r="O138" s="56"/>
      <c r="P138" s="169">
        <f t="shared" si="1"/>
        <v>0</v>
      </c>
      <c r="Q138" s="169">
        <v>0</v>
      </c>
      <c r="R138" s="169">
        <f t="shared" si="2"/>
        <v>0</v>
      </c>
      <c r="S138" s="169">
        <v>0</v>
      </c>
      <c r="T138" s="170">
        <f t="shared" si="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71" t="s">
        <v>124</v>
      </c>
      <c r="AT138" s="171" t="s">
        <v>120</v>
      </c>
      <c r="AU138" s="171" t="s">
        <v>125</v>
      </c>
      <c r="AY138" s="15" t="s">
        <v>117</v>
      </c>
      <c r="BE138" s="172">
        <f t="shared" si="4"/>
        <v>0</v>
      </c>
      <c r="BF138" s="172">
        <f t="shared" si="5"/>
        <v>0</v>
      </c>
      <c r="BG138" s="172">
        <f t="shared" si="6"/>
        <v>0</v>
      </c>
      <c r="BH138" s="172">
        <f t="shared" si="7"/>
        <v>0</v>
      </c>
      <c r="BI138" s="172">
        <f t="shared" si="8"/>
        <v>0</v>
      </c>
      <c r="BJ138" s="15" t="s">
        <v>125</v>
      </c>
      <c r="BK138" s="173">
        <f t="shared" si="9"/>
        <v>0</v>
      </c>
      <c r="BL138" s="15" t="s">
        <v>124</v>
      </c>
      <c r="BM138" s="171" t="s">
        <v>354</v>
      </c>
    </row>
    <row r="139" spans="1:65" s="2" customFormat="1" ht="16.5" customHeight="1">
      <c r="A139" s="30"/>
      <c r="B139" s="159"/>
      <c r="C139" s="160" t="s">
        <v>209</v>
      </c>
      <c r="D139" s="160" t="s">
        <v>120</v>
      </c>
      <c r="E139" s="161" t="s">
        <v>355</v>
      </c>
      <c r="F139" s="162" t="s">
        <v>356</v>
      </c>
      <c r="G139" s="163" t="s">
        <v>335</v>
      </c>
      <c r="H139" s="164">
        <v>1</v>
      </c>
      <c r="I139" s="165"/>
      <c r="J139" s="164">
        <f t="shared" si="0"/>
        <v>0</v>
      </c>
      <c r="K139" s="166"/>
      <c r="L139" s="31"/>
      <c r="M139" s="193" t="s">
        <v>1</v>
      </c>
      <c r="N139" s="194" t="s">
        <v>37</v>
      </c>
      <c r="O139" s="195"/>
      <c r="P139" s="196">
        <f t="shared" si="1"/>
        <v>0</v>
      </c>
      <c r="Q139" s="196">
        <v>0</v>
      </c>
      <c r="R139" s="196">
        <f t="shared" si="2"/>
        <v>0</v>
      </c>
      <c r="S139" s="196">
        <v>0</v>
      </c>
      <c r="T139" s="197">
        <f t="shared" si="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71" t="s">
        <v>124</v>
      </c>
      <c r="AT139" s="171" t="s">
        <v>120</v>
      </c>
      <c r="AU139" s="171" t="s">
        <v>125</v>
      </c>
      <c r="AY139" s="15" t="s">
        <v>117</v>
      </c>
      <c r="BE139" s="172">
        <f t="shared" si="4"/>
        <v>0</v>
      </c>
      <c r="BF139" s="172">
        <f t="shared" si="5"/>
        <v>0</v>
      </c>
      <c r="BG139" s="172">
        <f t="shared" si="6"/>
        <v>0</v>
      </c>
      <c r="BH139" s="172">
        <f t="shared" si="7"/>
        <v>0</v>
      </c>
      <c r="BI139" s="172">
        <f t="shared" si="8"/>
        <v>0</v>
      </c>
      <c r="BJ139" s="15" t="s">
        <v>125</v>
      </c>
      <c r="BK139" s="173">
        <f t="shared" si="9"/>
        <v>0</v>
      </c>
      <c r="BL139" s="15" t="s">
        <v>124</v>
      </c>
      <c r="BM139" s="171" t="s">
        <v>357</v>
      </c>
    </row>
    <row r="140" spans="1:65" s="2" customFormat="1" ht="6.9" customHeight="1">
      <c r="A140" s="30"/>
      <c r="B140" s="45"/>
      <c r="C140" s="46"/>
      <c r="D140" s="46"/>
      <c r="E140" s="46"/>
      <c r="F140" s="46"/>
      <c r="G140" s="46"/>
      <c r="H140" s="46"/>
      <c r="I140" s="118"/>
      <c r="J140" s="46"/>
      <c r="K140" s="46"/>
      <c r="L140" s="31"/>
      <c r="M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</row>
  </sheetData>
  <autoFilter ref="C117:K139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3"/>
  <sheetViews>
    <sheetView showGridLines="0" workbookViewId="0"/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91" customWidth="1"/>
    <col min="10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91"/>
      <c r="L2" s="218" t="s">
        <v>5</v>
      </c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5" t="s">
        <v>86</v>
      </c>
    </row>
    <row r="3" spans="1:46" s="1" customFormat="1" ht="6.9" customHeight="1">
      <c r="B3" s="16"/>
      <c r="C3" s="17"/>
      <c r="D3" s="17"/>
      <c r="E3" s="17"/>
      <c r="F3" s="17"/>
      <c r="G3" s="17"/>
      <c r="H3" s="17"/>
      <c r="I3" s="92"/>
      <c r="J3" s="17"/>
      <c r="K3" s="17"/>
      <c r="L3" s="18"/>
      <c r="AT3" s="15" t="s">
        <v>71</v>
      </c>
    </row>
    <row r="4" spans="1:46" s="1" customFormat="1" ht="24.9" customHeight="1">
      <c r="B4" s="18"/>
      <c r="D4" s="19" t="s">
        <v>87</v>
      </c>
      <c r="I4" s="91"/>
      <c r="L4" s="18"/>
      <c r="M4" s="93" t="s">
        <v>9</v>
      </c>
      <c r="AT4" s="15" t="s">
        <v>3</v>
      </c>
    </row>
    <row r="5" spans="1:46" s="1" customFormat="1" ht="6.9" customHeight="1">
      <c r="B5" s="18"/>
      <c r="I5" s="91"/>
      <c r="L5" s="18"/>
    </row>
    <row r="6" spans="1:46" s="1" customFormat="1" ht="12" customHeight="1">
      <c r="B6" s="18"/>
      <c r="D6" s="25" t="s">
        <v>14</v>
      </c>
      <c r="I6" s="91"/>
      <c r="L6" s="18"/>
    </row>
    <row r="7" spans="1:46" s="1" customFormat="1" ht="16.5" customHeight="1">
      <c r="B7" s="18"/>
      <c r="E7" s="241" t="str">
        <f>'Rekapitulácia stavby'!K6</f>
        <v>Hala Kraspol Brezová pod Bradlom</v>
      </c>
      <c r="F7" s="242"/>
      <c r="G7" s="242"/>
      <c r="H7" s="242"/>
      <c r="I7" s="91"/>
      <c r="L7" s="18"/>
    </row>
    <row r="8" spans="1:46" s="2" customFormat="1" ht="12" customHeight="1">
      <c r="A8" s="30"/>
      <c r="B8" s="31"/>
      <c r="C8" s="30"/>
      <c r="D8" s="25" t="s">
        <v>88</v>
      </c>
      <c r="E8" s="30"/>
      <c r="F8" s="30"/>
      <c r="G8" s="30"/>
      <c r="H8" s="30"/>
      <c r="I8" s="94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1"/>
      <c r="C9" s="30"/>
      <c r="D9" s="30"/>
      <c r="E9" s="226" t="s">
        <v>358</v>
      </c>
      <c r="F9" s="240"/>
      <c r="G9" s="240"/>
      <c r="H9" s="240"/>
      <c r="I9" s="94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>
      <c r="A10" s="30"/>
      <c r="B10" s="31"/>
      <c r="C10" s="30"/>
      <c r="D10" s="30"/>
      <c r="E10" s="30"/>
      <c r="F10" s="30"/>
      <c r="G10" s="30"/>
      <c r="H10" s="30"/>
      <c r="I10" s="94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1"/>
      <c r="C11" s="30"/>
      <c r="D11" s="25" t="s">
        <v>16</v>
      </c>
      <c r="E11" s="30"/>
      <c r="F11" s="23" t="s">
        <v>1</v>
      </c>
      <c r="G11" s="30"/>
      <c r="H11" s="30"/>
      <c r="I11" s="95" t="s">
        <v>17</v>
      </c>
      <c r="J11" s="23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5" t="s">
        <v>18</v>
      </c>
      <c r="E12" s="30"/>
      <c r="F12" s="23" t="s">
        <v>19</v>
      </c>
      <c r="G12" s="30"/>
      <c r="H12" s="30"/>
      <c r="I12" s="95" t="s">
        <v>20</v>
      </c>
      <c r="J12" s="53">
        <f>'Rekapitulácia stavby'!AN8</f>
        <v>44396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65" customHeight="1">
      <c r="A13" s="30"/>
      <c r="B13" s="31"/>
      <c r="C13" s="30"/>
      <c r="D13" s="30"/>
      <c r="E13" s="30"/>
      <c r="F13" s="30"/>
      <c r="G13" s="30"/>
      <c r="H13" s="30"/>
      <c r="I13" s="94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5" t="s">
        <v>21</v>
      </c>
      <c r="E14" s="30"/>
      <c r="F14" s="30"/>
      <c r="G14" s="30"/>
      <c r="H14" s="30"/>
      <c r="I14" s="95" t="s">
        <v>22</v>
      </c>
      <c r="J14" s="23" t="str">
        <f>IF('Rekapitulácia stavby'!AN10="","",'Rekapitulácia stavby'!AN10)</f>
        <v/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1"/>
      <c r="C15" s="30"/>
      <c r="D15" s="30"/>
      <c r="E15" s="23" t="str">
        <f>IF('Rekapitulácia stavby'!E11="","",'Rekapitulácia stavby'!E11)</f>
        <v xml:space="preserve"> </v>
      </c>
      <c r="F15" s="30"/>
      <c r="G15" s="30"/>
      <c r="H15" s="30"/>
      <c r="I15" s="95" t="s">
        <v>23</v>
      </c>
      <c r="J15" s="23" t="str">
        <f>IF('Rekapitulácia stavby'!AN11="","",'Rekapitulácia stavby'!AN11)</f>
        <v/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" customHeight="1">
      <c r="A16" s="30"/>
      <c r="B16" s="31"/>
      <c r="C16" s="30"/>
      <c r="D16" s="30"/>
      <c r="E16" s="30"/>
      <c r="F16" s="30"/>
      <c r="G16" s="30"/>
      <c r="H16" s="30"/>
      <c r="I16" s="94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5" t="s">
        <v>24</v>
      </c>
      <c r="E17" s="30"/>
      <c r="F17" s="30"/>
      <c r="G17" s="30"/>
      <c r="H17" s="30"/>
      <c r="I17" s="95" t="s">
        <v>22</v>
      </c>
      <c r="J17" s="26" t="str">
        <f>'Rekapitulácia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43" t="str">
        <f>'Rekapitulácia stavby'!E14</f>
        <v>Vyplň údaj</v>
      </c>
      <c r="F18" s="229"/>
      <c r="G18" s="229"/>
      <c r="H18" s="229"/>
      <c r="I18" s="95" t="s">
        <v>23</v>
      </c>
      <c r="J18" s="26" t="str">
        <f>'Rekapitulácia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" customHeight="1">
      <c r="A19" s="30"/>
      <c r="B19" s="31"/>
      <c r="C19" s="30"/>
      <c r="D19" s="30"/>
      <c r="E19" s="30"/>
      <c r="F19" s="30"/>
      <c r="G19" s="30"/>
      <c r="H19" s="30"/>
      <c r="I19" s="94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5" t="s">
        <v>26</v>
      </c>
      <c r="E20" s="30"/>
      <c r="F20" s="30"/>
      <c r="G20" s="30"/>
      <c r="H20" s="30"/>
      <c r="I20" s="95" t="s">
        <v>22</v>
      </c>
      <c r="J20" s="23" t="str">
        <f>IF('Rekapitulácia stavby'!AN16="","",'Rekapitulácia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3" t="str">
        <f>IF('Rekapitulácia stavby'!E17="","",'Rekapitulácia stavby'!E17)</f>
        <v xml:space="preserve"> </v>
      </c>
      <c r="F21" s="30"/>
      <c r="G21" s="30"/>
      <c r="H21" s="30"/>
      <c r="I21" s="95" t="s">
        <v>23</v>
      </c>
      <c r="J21" s="23" t="str">
        <f>IF('Rekapitulácia stavby'!AN17="","",'Rekapitulácia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" customHeight="1">
      <c r="A22" s="30"/>
      <c r="B22" s="31"/>
      <c r="C22" s="30"/>
      <c r="D22" s="30"/>
      <c r="E22" s="30"/>
      <c r="F22" s="30"/>
      <c r="G22" s="30"/>
      <c r="H22" s="30"/>
      <c r="I22" s="94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5" t="s">
        <v>29</v>
      </c>
      <c r="E23" s="30"/>
      <c r="F23" s="30"/>
      <c r="G23" s="30"/>
      <c r="H23" s="30"/>
      <c r="I23" s="95" t="s">
        <v>22</v>
      </c>
      <c r="J23" s="23" t="str">
        <f>IF('Rekapitulácia stavby'!AN19="","",'Rekapitulácia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3" t="str">
        <f>IF('Rekapitulácia stavby'!E20="","",'Rekapitulácia stavby'!E20)</f>
        <v xml:space="preserve"> </v>
      </c>
      <c r="F24" s="30"/>
      <c r="G24" s="30"/>
      <c r="H24" s="30"/>
      <c r="I24" s="95" t="s">
        <v>23</v>
      </c>
      <c r="J24" s="23" t="str">
        <f>IF('Rekapitulácia stavby'!AN20="","",'Rekapitulácia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" customHeight="1">
      <c r="A25" s="30"/>
      <c r="B25" s="31"/>
      <c r="C25" s="30"/>
      <c r="D25" s="30"/>
      <c r="E25" s="30"/>
      <c r="F25" s="30"/>
      <c r="G25" s="30"/>
      <c r="H25" s="30"/>
      <c r="I25" s="94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5" t="s">
        <v>30</v>
      </c>
      <c r="E26" s="30"/>
      <c r="F26" s="30"/>
      <c r="G26" s="30"/>
      <c r="H26" s="30"/>
      <c r="I26" s="94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6"/>
      <c r="B27" s="97"/>
      <c r="C27" s="96"/>
      <c r="D27" s="96"/>
      <c r="E27" s="233" t="s">
        <v>1</v>
      </c>
      <c r="F27" s="233"/>
      <c r="G27" s="233"/>
      <c r="H27" s="233"/>
      <c r="I27" s="98"/>
      <c r="J27" s="96"/>
      <c r="K27" s="96"/>
      <c r="L27" s="99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" customHeight="1">
      <c r="A28" s="30"/>
      <c r="B28" s="31"/>
      <c r="C28" s="30"/>
      <c r="D28" s="30"/>
      <c r="E28" s="30"/>
      <c r="F28" s="30"/>
      <c r="G28" s="30"/>
      <c r="H28" s="30"/>
      <c r="I28" s="94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" customHeight="1">
      <c r="A29" s="30"/>
      <c r="B29" s="31"/>
      <c r="C29" s="30"/>
      <c r="D29" s="64"/>
      <c r="E29" s="64"/>
      <c r="F29" s="64"/>
      <c r="G29" s="64"/>
      <c r="H29" s="64"/>
      <c r="I29" s="100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101" t="s">
        <v>31</v>
      </c>
      <c r="E30" s="30"/>
      <c r="F30" s="30"/>
      <c r="G30" s="30"/>
      <c r="H30" s="30"/>
      <c r="I30" s="94"/>
      <c r="J30" s="69">
        <f>ROUND(J118,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" customHeight="1">
      <c r="A31" s="30"/>
      <c r="B31" s="31"/>
      <c r="C31" s="30"/>
      <c r="D31" s="64"/>
      <c r="E31" s="64"/>
      <c r="F31" s="64"/>
      <c r="G31" s="64"/>
      <c r="H31" s="64"/>
      <c r="I31" s="100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" customHeight="1">
      <c r="A32" s="30"/>
      <c r="B32" s="31"/>
      <c r="C32" s="30"/>
      <c r="D32" s="30"/>
      <c r="E32" s="30"/>
      <c r="F32" s="34" t="s">
        <v>33</v>
      </c>
      <c r="G32" s="30"/>
      <c r="H32" s="30"/>
      <c r="I32" s="102" t="s">
        <v>32</v>
      </c>
      <c r="J32" s="34" t="s">
        <v>34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" customHeight="1">
      <c r="A33" s="30"/>
      <c r="B33" s="31"/>
      <c r="C33" s="30"/>
      <c r="D33" s="103" t="s">
        <v>35</v>
      </c>
      <c r="E33" s="25" t="s">
        <v>36</v>
      </c>
      <c r="F33" s="104">
        <f>ROUND((SUM(BE118:BE122)),  2)</f>
        <v>0</v>
      </c>
      <c r="G33" s="30"/>
      <c r="H33" s="30"/>
      <c r="I33" s="105">
        <v>0.2</v>
      </c>
      <c r="J33" s="104">
        <f>ROUND(((SUM(BE118:BE122))*I33),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customHeight="1">
      <c r="A34" s="30"/>
      <c r="B34" s="31"/>
      <c r="C34" s="30"/>
      <c r="D34" s="30"/>
      <c r="E34" s="25" t="s">
        <v>37</v>
      </c>
      <c r="F34" s="104">
        <f>ROUND((SUM(BF118:BF122)),  2)</f>
        <v>0</v>
      </c>
      <c r="G34" s="30"/>
      <c r="H34" s="30"/>
      <c r="I34" s="105">
        <v>0.2</v>
      </c>
      <c r="J34" s="104">
        <f>ROUND(((SUM(BF118:BF122))*I34),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hidden="1" customHeight="1">
      <c r="A35" s="30"/>
      <c r="B35" s="31"/>
      <c r="C35" s="30"/>
      <c r="D35" s="30"/>
      <c r="E35" s="25" t="s">
        <v>38</v>
      </c>
      <c r="F35" s="104">
        <f>ROUND((SUM(BG118:BG122)),  2)</f>
        <v>0</v>
      </c>
      <c r="G35" s="30"/>
      <c r="H35" s="30"/>
      <c r="I35" s="105">
        <v>0.2</v>
      </c>
      <c r="J35" s="104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hidden="1" customHeight="1">
      <c r="A36" s="30"/>
      <c r="B36" s="31"/>
      <c r="C36" s="30"/>
      <c r="D36" s="30"/>
      <c r="E36" s="25" t="s">
        <v>39</v>
      </c>
      <c r="F36" s="104">
        <f>ROUND((SUM(BH118:BH122)),  2)</f>
        <v>0</v>
      </c>
      <c r="G36" s="30"/>
      <c r="H36" s="30"/>
      <c r="I36" s="105">
        <v>0.2</v>
      </c>
      <c r="J36" s="104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hidden="1" customHeight="1">
      <c r="A37" s="30"/>
      <c r="B37" s="31"/>
      <c r="C37" s="30"/>
      <c r="D37" s="30"/>
      <c r="E37" s="25" t="s">
        <v>40</v>
      </c>
      <c r="F37" s="104">
        <f>ROUND((SUM(BI118:BI122)),  2)</f>
        <v>0</v>
      </c>
      <c r="G37" s="30"/>
      <c r="H37" s="30"/>
      <c r="I37" s="105">
        <v>0</v>
      </c>
      <c r="J37" s="104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" customHeight="1">
      <c r="A38" s="30"/>
      <c r="B38" s="31"/>
      <c r="C38" s="30"/>
      <c r="D38" s="30"/>
      <c r="E38" s="30"/>
      <c r="F38" s="30"/>
      <c r="G38" s="30"/>
      <c r="H38" s="30"/>
      <c r="I38" s="94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6"/>
      <c r="D39" s="107" t="s">
        <v>41</v>
      </c>
      <c r="E39" s="58"/>
      <c r="F39" s="58"/>
      <c r="G39" s="108" t="s">
        <v>42</v>
      </c>
      <c r="H39" s="109" t="s">
        <v>43</v>
      </c>
      <c r="I39" s="110"/>
      <c r="J39" s="111">
        <f>SUM(J30:J37)</f>
        <v>0</v>
      </c>
      <c r="K39" s="112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" customHeight="1">
      <c r="A40" s="30"/>
      <c r="B40" s="31"/>
      <c r="C40" s="30"/>
      <c r="D40" s="30"/>
      <c r="E40" s="30"/>
      <c r="F40" s="30"/>
      <c r="G40" s="30"/>
      <c r="H40" s="30"/>
      <c r="I40" s="94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" customHeight="1">
      <c r="B41" s="18"/>
      <c r="I41" s="91"/>
      <c r="L41" s="18"/>
    </row>
    <row r="42" spans="1:31" s="1" customFormat="1" ht="14.4" customHeight="1">
      <c r="B42" s="18"/>
      <c r="I42" s="91"/>
      <c r="L42" s="18"/>
    </row>
    <row r="43" spans="1:31" s="1" customFormat="1" ht="14.4" customHeight="1">
      <c r="B43" s="18"/>
      <c r="I43" s="91"/>
      <c r="L43" s="18"/>
    </row>
    <row r="44" spans="1:31" s="1" customFormat="1" ht="14.4" customHeight="1">
      <c r="B44" s="18"/>
      <c r="I44" s="91"/>
      <c r="L44" s="18"/>
    </row>
    <row r="45" spans="1:31" s="1" customFormat="1" ht="14.4" customHeight="1">
      <c r="B45" s="18"/>
      <c r="I45" s="91"/>
      <c r="L45" s="18"/>
    </row>
    <row r="46" spans="1:31" s="1" customFormat="1" ht="14.4" customHeight="1">
      <c r="B46" s="18"/>
      <c r="I46" s="91"/>
      <c r="L46" s="18"/>
    </row>
    <row r="47" spans="1:31" s="1" customFormat="1" ht="14.4" customHeight="1">
      <c r="B47" s="18"/>
      <c r="I47" s="91"/>
      <c r="L47" s="18"/>
    </row>
    <row r="48" spans="1:31" s="1" customFormat="1" ht="14.4" customHeight="1">
      <c r="B48" s="18"/>
      <c r="I48" s="91"/>
      <c r="L48" s="18"/>
    </row>
    <row r="49" spans="1:31" s="1" customFormat="1" ht="14.4" customHeight="1">
      <c r="B49" s="18"/>
      <c r="I49" s="91"/>
      <c r="L49" s="18"/>
    </row>
    <row r="50" spans="1:31" s="2" customFormat="1" ht="14.4" customHeight="1">
      <c r="B50" s="40"/>
      <c r="D50" s="41" t="s">
        <v>44</v>
      </c>
      <c r="E50" s="42"/>
      <c r="F50" s="42"/>
      <c r="G50" s="41" t="s">
        <v>45</v>
      </c>
      <c r="H50" s="42"/>
      <c r="I50" s="113"/>
      <c r="J50" s="42"/>
      <c r="K50" s="42"/>
      <c r="L50" s="40"/>
    </row>
    <row r="51" spans="1:31">
      <c r="B51" s="18"/>
      <c r="L51" s="18"/>
    </row>
    <row r="52" spans="1:31">
      <c r="B52" s="18"/>
      <c r="L52" s="18"/>
    </row>
    <row r="53" spans="1:31">
      <c r="B53" s="18"/>
      <c r="L53" s="18"/>
    </row>
    <row r="54" spans="1:31">
      <c r="B54" s="18"/>
      <c r="L54" s="18"/>
    </row>
    <row r="55" spans="1:31">
      <c r="B55" s="18"/>
      <c r="L55" s="18"/>
    </row>
    <row r="56" spans="1:31">
      <c r="B56" s="18"/>
      <c r="L56" s="18"/>
    </row>
    <row r="57" spans="1:31">
      <c r="B57" s="18"/>
      <c r="L57" s="18"/>
    </row>
    <row r="58" spans="1:31">
      <c r="B58" s="18"/>
      <c r="L58" s="18"/>
    </row>
    <row r="59" spans="1:31">
      <c r="B59" s="18"/>
      <c r="L59" s="18"/>
    </row>
    <row r="60" spans="1:31">
      <c r="B60" s="18"/>
      <c r="L60" s="18"/>
    </row>
    <row r="61" spans="1:31" s="2" customFormat="1" ht="13.2">
      <c r="A61" s="30"/>
      <c r="B61" s="31"/>
      <c r="C61" s="30"/>
      <c r="D61" s="43" t="s">
        <v>46</v>
      </c>
      <c r="E61" s="33"/>
      <c r="F61" s="114" t="s">
        <v>47</v>
      </c>
      <c r="G61" s="43" t="s">
        <v>46</v>
      </c>
      <c r="H61" s="33"/>
      <c r="I61" s="115"/>
      <c r="J61" s="116" t="s">
        <v>47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18"/>
      <c r="L62" s="18"/>
    </row>
    <row r="63" spans="1:31">
      <c r="B63" s="18"/>
      <c r="L63" s="18"/>
    </row>
    <row r="64" spans="1:31">
      <c r="B64" s="18"/>
      <c r="L64" s="18"/>
    </row>
    <row r="65" spans="1:31" s="2" customFormat="1" ht="13.2">
      <c r="A65" s="30"/>
      <c r="B65" s="31"/>
      <c r="C65" s="30"/>
      <c r="D65" s="41" t="s">
        <v>48</v>
      </c>
      <c r="E65" s="44"/>
      <c r="F65" s="44"/>
      <c r="G65" s="41" t="s">
        <v>49</v>
      </c>
      <c r="H65" s="44"/>
      <c r="I65" s="117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18"/>
      <c r="L66" s="18"/>
    </row>
    <row r="67" spans="1:31">
      <c r="B67" s="18"/>
      <c r="L67" s="18"/>
    </row>
    <row r="68" spans="1:31">
      <c r="B68" s="18"/>
      <c r="L68" s="18"/>
    </row>
    <row r="69" spans="1:31">
      <c r="B69" s="18"/>
      <c r="L69" s="18"/>
    </row>
    <row r="70" spans="1:31">
      <c r="B70" s="18"/>
      <c r="L70" s="18"/>
    </row>
    <row r="71" spans="1:31">
      <c r="B71" s="18"/>
      <c r="L71" s="18"/>
    </row>
    <row r="72" spans="1:31">
      <c r="B72" s="18"/>
      <c r="L72" s="18"/>
    </row>
    <row r="73" spans="1:31">
      <c r="B73" s="18"/>
      <c r="L73" s="18"/>
    </row>
    <row r="74" spans="1:31">
      <c r="B74" s="18"/>
      <c r="L74" s="18"/>
    </row>
    <row r="75" spans="1:31">
      <c r="B75" s="18"/>
      <c r="L75" s="18"/>
    </row>
    <row r="76" spans="1:31" s="2" customFormat="1" ht="13.2">
      <c r="A76" s="30"/>
      <c r="B76" s="31"/>
      <c r="C76" s="30"/>
      <c r="D76" s="43" t="s">
        <v>46</v>
      </c>
      <c r="E76" s="33"/>
      <c r="F76" s="114" t="s">
        <v>47</v>
      </c>
      <c r="G76" s="43" t="s">
        <v>46</v>
      </c>
      <c r="H76" s="33"/>
      <c r="I76" s="115"/>
      <c r="J76" s="116" t="s">
        <v>47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customHeight="1">
      <c r="A77" s="30"/>
      <c r="B77" s="45"/>
      <c r="C77" s="46"/>
      <c r="D77" s="46"/>
      <c r="E77" s="46"/>
      <c r="F77" s="46"/>
      <c r="G77" s="46"/>
      <c r="H77" s="46"/>
      <c r="I77" s="118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" customHeight="1">
      <c r="A81" s="30"/>
      <c r="B81" s="47"/>
      <c r="C81" s="48"/>
      <c r="D81" s="48"/>
      <c r="E81" s="48"/>
      <c r="F81" s="48"/>
      <c r="G81" s="48"/>
      <c r="H81" s="48"/>
      <c r="I81" s="119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" customHeight="1">
      <c r="A82" s="30"/>
      <c r="B82" s="31"/>
      <c r="C82" s="19" t="s">
        <v>90</v>
      </c>
      <c r="D82" s="30"/>
      <c r="E82" s="30"/>
      <c r="F82" s="30"/>
      <c r="G82" s="30"/>
      <c r="H82" s="30"/>
      <c r="I82" s="94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94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5" t="s">
        <v>14</v>
      </c>
      <c r="D84" s="30"/>
      <c r="E84" s="30"/>
      <c r="F84" s="30"/>
      <c r="G84" s="30"/>
      <c r="H84" s="30"/>
      <c r="I84" s="94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customHeight="1">
      <c r="A85" s="30"/>
      <c r="B85" s="31"/>
      <c r="C85" s="30"/>
      <c r="D85" s="30"/>
      <c r="E85" s="241" t="str">
        <f>E7</f>
        <v>Hala Kraspol Brezová pod Bradlom</v>
      </c>
      <c r="F85" s="242"/>
      <c r="G85" s="242"/>
      <c r="H85" s="242"/>
      <c r="I85" s="94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5" t="s">
        <v>88</v>
      </c>
      <c r="D86" s="30"/>
      <c r="E86" s="30"/>
      <c r="F86" s="30"/>
      <c r="G86" s="30"/>
      <c r="H86" s="30"/>
      <c r="I86" s="94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0"/>
      <c r="D87" s="30"/>
      <c r="E87" s="226" t="str">
        <f>E9</f>
        <v>03 - Elektroinštalácia a LED svietidlá</v>
      </c>
      <c r="F87" s="240"/>
      <c r="G87" s="240"/>
      <c r="H87" s="240"/>
      <c r="I87" s="94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94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5" t="s">
        <v>18</v>
      </c>
      <c r="D89" s="30"/>
      <c r="E89" s="30"/>
      <c r="F89" s="23" t="str">
        <f>F12</f>
        <v/>
      </c>
      <c r="G89" s="30"/>
      <c r="H89" s="30"/>
      <c r="I89" s="95" t="s">
        <v>20</v>
      </c>
      <c r="J89" s="53">
        <f>IF(J12="","",J12)</f>
        <v>44396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" customHeight="1">
      <c r="A90" s="30"/>
      <c r="B90" s="31"/>
      <c r="C90" s="30"/>
      <c r="D90" s="30"/>
      <c r="E90" s="30"/>
      <c r="F90" s="30"/>
      <c r="G90" s="30"/>
      <c r="H90" s="30"/>
      <c r="I90" s="94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15" customHeight="1">
      <c r="A91" s="30"/>
      <c r="B91" s="31"/>
      <c r="C91" s="25" t="s">
        <v>21</v>
      </c>
      <c r="D91" s="30"/>
      <c r="E91" s="30"/>
      <c r="F91" s="23" t="str">
        <f>E15</f>
        <v xml:space="preserve"> </v>
      </c>
      <c r="G91" s="30"/>
      <c r="H91" s="30"/>
      <c r="I91" s="95" t="s">
        <v>26</v>
      </c>
      <c r="J91" s="28" t="str">
        <f>E21</f>
        <v xml:space="preserve"> 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15" customHeight="1">
      <c r="A92" s="30"/>
      <c r="B92" s="31"/>
      <c r="C92" s="25" t="s">
        <v>24</v>
      </c>
      <c r="D92" s="30"/>
      <c r="E92" s="30"/>
      <c r="F92" s="23" t="str">
        <f>IF(E18="","",E18)</f>
        <v>Vyplň údaj</v>
      </c>
      <c r="G92" s="30"/>
      <c r="H92" s="30"/>
      <c r="I92" s="95" t="s">
        <v>29</v>
      </c>
      <c r="J92" s="28" t="str">
        <f>E24</f>
        <v xml:space="preserve"> 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94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20" t="s">
        <v>91</v>
      </c>
      <c r="D94" s="106"/>
      <c r="E94" s="106"/>
      <c r="F94" s="106"/>
      <c r="G94" s="106"/>
      <c r="H94" s="106"/>
      <c r="I94" s="121"/>
      <c r="J94" s="122" t="s">
        <v>92</v>
      </c>
      <c r="K94" s="106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94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65" customHeight="1">
      <c r="A96" s="30"/>
      <c r="B96" s="31"/>
      <c r="C96" s="123" t="s">
        <v>93</v>
      </c>
      <c r="D96" s="30"/>
      <c r="E96" s="30"/>
      <c r="F96" s="30"/>
      <c r="G96" s="30"/>
      <c r="H96" s="30"/>
      <c r="I96" s="94"/>
      <c r="J96" s="69">
        <f>J118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94</v>
      </c>
    </row>
    <row r="97" spans="1:31" s="9" customFormat="1" ht="24.9" customHeight="1">
      <c r="B97" s="124"/>
      <c r="D97" s="125" t="s">
        <v>294</v>
      </c>
      <c r="E97" s="126"/>
      <c r="F97" s="126"/>
      <c r="G97" s="126"/>
      <c r="H97" s="126"/>
      <c r="I97" s="127"/>
      <c r="J97" s="128">
        <f>J119</f>
        <v>0</v>
      </c>
      <c r="L97" s="124"/>
    </row>
    <row r="98" spans="1:31" s="10" customFormat="1" ht="19.95" customHeight="1">
      <c r="B98" s="129"/>
      <c r="D98" s="130" t="s">
        <v>295</v>
      </c>
      <c r="E98" s="131"/>
      <c r="F98" s="131"/>
      <c r="G98" s="131"/>
      <c r="H98" s="131"/>
      <c r="I98" s="132"/>
      <c r="J98" s="133">
        <f>J120</f>
        <v>0</v>
      </c>
      <c r="L98" s="129"/>
    </row>
    <row r="99" spans="1:31" s="2" customFormat="1" ht="21.75" customHeight="1">
      <c r="A99" s="30"/>
      <c r="B99" s="31"/>
      <c r="C99" s="30"/>
      <c r="D99" s="30"/>
      <c r="E99" s="30"/>
      <c r="F99" s="30"/>
      <c r="G99" s="30"/>
      <c r="H99" s="30"/>
      <c r="I99" s="94"/>
      <c r="J99" s="30"/>
      <c r="K99" s="30"/>
      <c r="L99" s="4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31" s="2" customFormat="1" ht="6.9" customHeight="1">
      <c r="A100" s="30"/>
      <c r="B100" s="45"/>
      <c r="C100" s="46"/>
      <c r="D100" s="46"/>
      <c r="E100" s="46"/>
      <c r="F100" s="46"/>
      <c r="G100" s="46"/>
      <c r="H100" s="46"/>
      <c r="I100" s="118"/>
      <c r="J100" s="46"/>
      <c r="K100" s="46"/>
      <c r="L100" s="4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4" spans="1:31" s="2" customFormat="1" ht="6.9" customHeight="1">
      <c r="A104" s="30"/>
      <c r="B104" s="47"/>
      <c r="C104" s="48"/>
      <c r="D104" s="48"/>
      <c r="E104" s="48"/>
      <c r="F104" s="48"/>
      <c r="G104" s="48"/>
      <c r="H104" s="48"/>
      <c r="I104" s="119"/>
      <c r="J104" s="48"/>
      <c r="K104" s="48"/>
      <c r="L104" s="4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24.9" customHeight="1">
      <c r="A105" s="30"/>
      <c r="B105" s="31"/>
      <c r="C105" s="19" t="s">
        <v>103</v>
      </c>
      <c r="D105" s="30"/>
      <c r="E105" s="30"/>
      <c r="F105" s="30"/>
      <c r="G105" s="30"/>
      <c r="H105" s="30"/>
      <c r="I105" s="94"/>
      <c r="J105" s="30"/>
      <c r="K105" s="30"/>
      <c r="L105" s="4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6.9" customHeight="1">
      <c r="A106" s="30"/>
      <c r="B106" s="31"/>
      <c r="C106" s="30"/>
      <c r="D106" s="30"/>
      <c r="E106" s="30"/>
      <c r="F106" s="30"/>
      <c r="G106" s="30"/>
      <c r="H106" s="30"/>
      <c r="I106" s="94"/>
      <c r="J106" s="30"/>
      <c r="K106" s="30"/>
      <c r="L106" s="4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12" customHeight="1">
      <c r="A107" s="30"/>
      <c r="B107" s="31"/>
      <c r="C107" s="25" t="s">
        <v>14</v>
      </c>
      <c r="D107" s="30"/>
      <c r="E107" s="30"/>
      <c r="F107" s="30"/>
      <c r="G107" s="30"/>
      <c r="H107" s="30"/>
      <c r="I107" s="94"/>
      <c r="J107" s="30"/>
      <c r="K107" s="30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16.5" customHeight="1">
      <c r="A108" s="30"/>
      <c r="B108" s="31"/>
      <c r="C108" s="30"/>
      <c r="D108" s="30"/>
      <c r="E108" s="241" t="str">
        <f>E7</f>
        <v>Hala Kraspol Brezová pod Bradlom</v>
      </c>
      <c r="F108" s="242"/>
      <c r="G108" s="242"/>
      <c r="H108" s="242"/>
      <c r="I108" s="94"/>
      <c r="J108" s="30"/>
      <c r="K108" s="30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2" customHeight="1">
      <c r="A109" s="30"/>
      <c r="B109" s="31"/>
      <c r="C109" s="25" t="s">
        <v>88</v>
      </c>
      <c r="D109" s="30"/>
      <c r="E109" s="30"/>
      <c r="F109" s="30"/>
      <c r="G109" s="30"/>
      <c r="H109" s="30"/>
      <c r="I109" s="94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6.5" customHeight="1">
      <c r="A110" s="30"/>
      <c r="B110" s="31"/>
      <c r="C110" s="30"/>
      <c r="D110" s="30"/>
      <c r="E110" s="226" t="str">
        <f>E9</f>
        <v>03 - Elektroinštalácia a LED svietidlá</v>
      </c>
      <c r="F110" s="240"/>
      <c r="G110" s="240"/>
      <c r="H110" s="240"/>
      <c r="I110" s="94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" customHeight="1">
      <c r="A111" s="30"/>
      <c r="B111" s="31"/>
      <c r="C111" s="30"/>
      <c r="D111" s="30"/>
      <c r="E111" s="30"/>
      <c r="F111" s="30"/>
      <c r="G111" s="30"/>
      <c r="H111" s="30"/>
      <c r="I111" s="94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2" customHeight="1">
      <c r="A112" s="30"/>
      <c r="B112" s="31"/>
      <c r="C112" s="25" t="s">
        <v>18</v>
      </c>
      <c r="D112" s="30"/>
      <c r="E112" s="30"/>
      <c r="F112" s="23" t="str">
        <f>F12</f>
        <v/>
      </c>
      <c r="G112" s="30"/>
      <c r="H112" s="30"/>
      <c r="I112" s="95" t="s">
        <v>20</v>
      </c>
      <c r="J112" s="53">
        <f>IF(J12="","",J12)</f>
        <v>44396</v>
      </c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6.9" customHeight="1">
      <c r="A113" s="30"/>
      <c r="B113" s="31"/>
      <c r="C113" s="30"/>
      <c r="D113" s="30"/>
      <c r="E113" s="30"/>
      <c r="F113" s="30"/>
      <c r="G113" s="30"/>
      <c r="H113" s="30"/>
      <c r="I113" s="94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5.15" customHeight="1">
      <c r="A114" s="30"/>
      <c r="B114" s="31"/>
      <c r="C114" s="25" t="s">
        <v>21</v>
      </c>
      <c r="D114" s="30"/>
      <c r="E114" s="30"/>
      <c r="F114" s="23" t="str">
        <f>E15</f>
        <v xml:space="preserve"> </v>
      </c>
      <c r="G114" s="30"/>
      <c r="H114" s="30"/>
      <c r="I114" s="95" t="s">
        <v>26</v>
      </c>
      <c r="J114" s="28" t="str">
        <f>E21</f>
        <v xml:space="preserve"> </v>
      </c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5.15" customHeight="1">
      <c r="A115" s="30"/>
      <c r="B115" s="31"/>
      <c r="C115" s="25" t="s">
        <v>24</v>
      </c>
      <c r="D115" s="30"/>
      <c r="E115" s="30"/>
      <c r="F115" s="23" t="str">
        <f>IF(E18="","",E18)</f>
        <v>Vyplň údaj</v>
      </c>
      <c r="G115" s="30"/>
      <c r="H115" s="30"/>
      <c r="I115" s="95" t="s">
        <v>29</v>
      </c>
      <c r="J115" s="28" t="str">
        <f>E24</f>
        <v xml:space="preserve"> </v>
      </c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0.35" customHeight="1">
      <c r="A116" s="30"/>
      <c r="B116" s="31"/>
      <c r="C116" s="30"/>
      <c r="D116" s="30"/>
      <c r="E116" s="30"/>
      <c r="F116" s="30"/>
      <c r="G116" s="30"/>
      <c r="H116" s="30"/>
      <c r="I116" s="94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11" customFormat="1" ht="29.25" customHeight="1">
      <c r="A117" s="134"/>
      <c r="B117" s="135"/>
      <c r="C117" s="136" t="s">
        <v>104</v>
      </c>
      <c r="D117" s="137" t="s">
        <v>56</v>
      </c>
      <c r="E117" s="137" t="s">
        <v>52</v>
      </c>
      <c r="F117" s="137" t="s">
        <v>53</v>
      </c>
      <c r="G117" s="137" t="s">
        <v>105</v>
      </c>
      <c r="H117" s="137" t="s">
        <v>106</v>
      </c>
      <c r="I117" s="138" t="s">
        <v>107</v>
      </c>
      <c r="J117" s="139" t="s">
        <v>92</v>
      </c>
      <c r="K117" s="140" t="s">
        <v>108</v>
      </c>
      <c r="L117" s="141"/>
      <c r="M117" s="60" t="s">
        <v>1</v>
      </c>
      <c r="N117" s="61" t="s">
        <v>35</v>
      </c>
      <c r="O117" s="61" t="s">
        <v>109</v>
      </c>
      <c r="P117" s="61" t="s">
        <v>110</v>
      </c>
      <c r="Q117" s="61" t="s">
        <v>111</v>
      </c>
      <c r="R117" s="61" t="s">
        <v>112</v>
      </c>
      <c r="S117" s="61" t="s">
        <v>113</v>
      </c>
      <c r="T117" s="62" t="s">
        <v>114</v>
      </c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</row>
    <row r="118" spans="1:65" s="2" customFormat="1" ht="22.65" customHeight="1">
      <c r="A118" s="30"/>
      <c r="B118" s="31"/>
      <c r="C118" s="67" t="s">
        <v>93</v>
      </c>
      <c r="D118" s="30"/>
      <c r="E118" s="30"/>
      <c r="F118" s="30"/>
      <c r="G118" s="30"/>
      <c r="H118" s="30"/>
      <c r="I118" s="94"/>
      <c r="J118" s="142">
        <f>BK118</f>
        <v>0</v>
      </c>
      <c r="K118" s="30"/>
      <c r="L118" s="31"/>
      <c r="M118" s="63"/>
      <c r="N118" s="54"/>
      <c r="O118" s="64"/>
      <c r="P118" s="143">
        <f>P119</f>
        <v>0</v>
      </c>
      <c r="Q118" s="64"/>
      <c r="R118" s="143">
        <f>R119</f>
        <v>0.35000000000000003</v>
      </c>
      <c r="S118" s="64"/>
      <c r="T118" s="144">
        <f>T119</f>
        <v>0</v>
      </c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T118" s="15" t="s">
        <v>70</v>
      </c>
      <c r="AU118" s="15" t="s">
        <v>94</v>
      </c>
      <c r="BK118" s="145">
        <f>BK119</f>
        <v>0</v>
      </c>
    </row>
    <row r="119" spans="1:65" s="12" customFormat="1" ht="25.95" customHeight="1">
      <c r="B119" s="146"/>
      <c r="D119" s="147" t="s">
        <v>70</v>
      </c>
      <c r="E119" s="148" t="s">
        <v>156</v>
      </c>
      <c r="F119" s="148" t="s">
        <v>296</v>
      </c>
      <c r="I119" s="149"/>
      <c r="J119" s="150">
        <f>BK119</f>
        <v>0</v>
      </c>
      <c r="L119" s="146"/>
      <c r="M119" s="151"/>
      <c r="N119" s="152"/>
      <c r="O119" s="152"/>
      <c r="P119" s="153">
        <f>P120</f>
        <v>0</v>
      </c>
      <c r="Q119" s="152"/>
      <c r="R119" s="153">
        <f>R120</f>
        <v>0.35000000000000003</v>
      </c>
      <c r="S119" s="152"/>
      <c r="T119" s="154">
        <f>T120</f>
        <v>0</v>
      </c>
      <c r="AR119" s="147" t="s">
        <v>130</v>
      </c>
      <c r="AT119" s="155" t="s">
        <v>70</v>
      </c>
      <c r="AU119" s="155" t="s">
        <v>71</v>
      </c>
      <c r="AY119" s="147" t="s">
        <v>117</v>
      </c>
      <c r="BK119" s="156">
        <f>BK120</f>
        <v>0</v>
      </c>
    </row>
    <row r="120" spans="1:65" s="12" customFormat="1" ht="22.65" customHeight="1">
      <c r="B120" s="146"/>
      <c r="D120" s="147" t="s">
        <v>70</v>
      </c>
      <c r="E120" s="157" t="s">
        <v>297</v>
      </c>
      <c r="F120" s="157" t="s">
        <v>298</v>
      </c>
      <c r="I120" s="149"/>
      <c r="J120" s="158">
        <f>BK120</f>
        <v>0</v>
      </c>
      <c r="L120" s="146"/>
      <c r="M120" s="151"/>
      <c r="N120" s="152"/>
      <c r="O120" s="152"/>
      <c r="P120" s="153">
        <f>SUM(P121:P122)</f>
        <v>0</v>
      </c>
      <c r="Q120" s="152"/>
      <c r="R120" s="153">
        <f>SUM(R121:R122)</f>
        <v>0.35000000000000003</v>
      </c>
      <c r="S120" s="152"/>
      <c r="T120" s="154">
        <f>SUM(T121:T122)</f>
        <v>0</v>
      </c>
      <c r="AR120" s="147" t="s">
        <v>130</v>
      </c>
      <c r="AT120" s="155" t="s">
        <v>70</v>
      </c>
      <c r="AU120" s="155" t="s">
        <v>79</v>
      </c>
      <c r="AY120" s="147" t="s">
        <v>117</v>
      </c>
      <c r="BK120" s="156">
        <f>SUM(BK121:BK122)</f>
        <v>0</v>
      </c>
    </row>
    <row r="121" spans="1:65" s="2" customFormat="1" ht="16.5" customHeight="1">
      <c r="A121" s="30"/>
      <c r="B121" s="159"/>
      <c r="C121" s="160" t="s">
        <v>79</v>
      </c>
      <c r="D121" s="160" t="s">
        <v>120</v>
      </c>
      <c r="E121" s="161" t="s">
        <v>359</v>
      </c>
      <c r="F121" s="162" t="s">
        <v>360</v>
      </c>
      <c r="G121" s="163" t="s">
        <v>301</v>
      </c>
      <c r="H121" s="164">
        <v>100</v>
      </c>
      <c r="I121" s="165"/>
      <c r="J121" s="164">
        <f>ROUND(I121*H121,3)</f>
        <v>0</v>
      </c>
      <c r="K121" s="166"/>
      <c r="L121" s="31"/>
      <c r="M121" s="167" t="s">
        <v>1</v>
      </c>
      <c r="N121" s="168" t="s">
        <v>37</v>
      </c>
      <c r="O121" s="56"/>
      <c r="P121" s="169">
        <f>O121*H121</f>
        <v>0</v>
      </c>
      <c r="Q121" s="169">
        <v>0</v>
      </c>
      <c r="R121" s="169">
        <f>Q121*H121</f>
        <v>0</v>
      </c>
      <c r="S121" s="169">
        <v>0</v>
      </c>
      <c r="T121" s="170">
        <f>S121*H121</f>
        <v>0</v>
      </c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R121" s="171" t="s">
        <v>361</v>
      </c>
      <c r="AT121" s="171" t="s">
        <v>120</v>
      </c>
      <c r="AU121" s="171" t="s">
        <v>125</v>
      </c>
      <c r="AY121" s="15" t="s">
        <v>117</v>
      </c>
      <c r="BE121" s="172">
        <f>IF(N121="základná",J121,0)</f>
        <v>0</v>
      </c>
      <c r="BF121" s="172">
        <f>IF(N121="znížená",J121,0)</f>
        <v>0</v>
      </c>
      <c r="BG121" s="172">
        <f>IF(N121="zákl. prenesená",J121,0)</f>
        <v>0</v>
      </c>
      <c r="BH121" s="172">
        <f>IF(N121="zníž. prenesená",J121,0)</f>
        <v>0</v>
      </c>
      <c r="BI121" s="172">
        <f>IF(N121="nulová",J121,0)</f>
        <v>0</v>
      </c>
      <c r="BJ121" s="15" t="s">
        <v>125</v>
      </c>
      <c r="BK121" s="173">
        <f>ROUND(I121*H121,3)</f>
        <v>0</v>
      </c>
      <c r="BL121" s="15" t="s">
        <v>361</v>
      </c>
      <c r="BM121" s="171" t="s">
        <v>362</v>
      </c>
    </row>
    <row r="122" spans="1:65" s="2" customFormat="1" ht="24" customHeight="1">
      <c r="A122" s="30"/>
      <c r="B122" s="159"/>
      <c r="C122" s="183" t="s">
        <v>125</v>
      </c>
      <c r="D122" s="183" t="s">
        <v>156</v>
      </c>
      <c r="E122" s="184" t="s">
        <v>363</v>
      </c>
      <c r="F122" s="185" t="s">
        <v>364</v>
      </c>
      <c r="G122" s="186" t="s">
        <v>301</v>
      </c>
      <c r="H122" s="187">
        <v>100</v>
      </c>
      <c r="I122" s="188"/>
      <c r="J122" s="187">
        <f>ROUND(I122*H122,3)</f>
        <v>0</v>
      </c>
      <c r="K122" s="189"/>
      <c r="L122" s="190"/>
      <c r="M122" s="198" t="s">
        <v>1</v>
      </c>
      <c r="N122" s="199" t="s">
        <v>37</v>
      </c>
      <c r="O122" s="195"/>
      <c r="P122" s="196">
        <f>O122*H122</f>
        <v>0</v>
      </c>
      <c r="Q122" s="196">
        <v>3.5000000000000001E-3</v>
      </c>
      <c r="R122" s="196">
        <f>Q122*H122</f>
        <v>0.35000000000000003</v>
      </c>
      <c r="S122" s="196">
        <v>0</v>
      </c>
      <c r="T122" s="197">
        <f>S122*H122</f>
        <v>0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R122" s="171" t="s">
        <v>365</v>
      </c>
      <c r="AT122" s="171" t="s">
        <v>156</v>
      </c>
      <c r="AU122" s="171" t="s">
        <v>125</v>
      </c>
      <c r="AY122" s="15" t="s">
        <v>117</v>
      </c>
      <c r="BE122" s="172">
        <f>IF(N122="základná",J122,0)</f>
        <v>0</v>
      </c>
      <c r="BF122" s="172">
        <f>IF(N122="znížená",J122,0)</f>
        <v>0</v>
      </c>
      <c r="BG122" s="172">
        <f>IF(N122="zákl. prenesená",J122,0)</f>
        <v>0</v>
      </c>
      <c r="BH122" s="172">
        <f>IF(N122="zníž. prenesená",J122,0)</f>
        <v>0</v>
      </c>
      <c r="BI122" s="172">
        <f>IF(N122="nulová",J122,0)</f>
        <v>0</v>
      </c>
      <c r="BJ122" s="15" t="s">
        <v>125</v>
      </c>
      <c r="BK122" s="173">
        <f>ROUND(I122*H122,3)</f>
        <v>0</v>
      </c>
      <c r="BL122" s="15" t="s">
        <v>365</v>
      </c>
      <c r="BM122" s="171" t="s">
        <v>366</v>
      </c>
    </row>
    <row r="123" spans="1:65" s="2" customFormat="1" ht="6.9" customHeight="1">
      <c r="A123" s="30"/>
      <c r="B123" s="45"/>
      <c r="C123" s="46"/>
      <c r="D123" s="46"/>
      <c r="E123" s="46"/>
      <c r="F123" s="46"/>
      <c r="G123" s="46"/>
      <c r="H123" s="46"/>
      <c r="I123" s="118"/>
      <c r="J123" s="46"/>
      <c r="K123" s="46"/>
      <c r="L123" s="31"/>
      <c r="M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</sheetData>
  <autoFilter ref="C117:K122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01 - Stavebná časť</vt:lpstr>
      <vt:lpstr>02 - Fotovoltaické panely</vt:lpstr>
      <vt:lpstr>03 - Elektroinštalácia a ...</vt:lpstr>
      <vt:lpstr>'01 - Stavebná časť'!Názvy_tlače</vt:lpstr>
      <vt:lpstr>'02 - Fotovoltaické panely'!Názvy_tlače</vt:lpstr>
      <vt:lpstr>'03 - Elektroinštalácia a ...'!Názvy_tlače</vt:lpstr>
      <vt:lpstr>'Rekapitulácia stavby'!Názvy_tlače</vt:lpstr>
      <vt:lpstr>'01 - Stavebná časť'!Oblasť_tlače</vt:lpstr>
      <vt:lpstr>'02 - Fotovoltaické panely'!Oblasť_tlače</vt:lpstr>
      <vt:lpstr>'03 - Elektroinštalácia a ...'!Oblasť_tlače</vt:lpstr>
      <vt:lpstr>'Rekapitulácia stavby'!Oblasť_tlače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DELL</cp:lastModifiedBy>
  <dcterms:created xsi:type="dcterms:W3CDTF">2020-10-20T11:59:17Z</dcterms:created>
  <dcterms:modified xsi:type="dcterms:W3CDTF">2022-02-21T15:50:21Z</dcterms:modified>
</cp:coreProperties>
</file>